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autoCompressPictures="0"/>
  <mc:AlternateContent xmlns:mc="http://schemas.openxmlformats.org/markup-compatibility/2006">
    <mc:Choice Requires="x15">
      <x15ac:absPath xmlns:x15ac="http://schemas.microsoft.com/office/spreadsheetml/2010/11/ac" url="R:\06_QA_QC\08A_Conflit Mineral CMRT\2024_1202 RFMW 6.4\"/>
    </mc:Choice>
  </mc:AlternateContent>
  <xr:revisionPtr revIDLastSave="0" documentId="13_ncr:1_{7735DE3E-0CBA-48C9-8540-917AF81331C9}"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5645" yWindow="15" windowWidth="22200" windowHeight="1540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5" i="5"/>
  <c r="B5" i="5"/>
  <c r="V5" i="5"/>
  <c r="J5" i="5"/>
  <c r="E5" i="5"/>
  <c r="S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B7" i="5"/>
  <c r="B8" i="5"/>
  <c r="C5" i="5"/>
  <c r="C6" i="5"/>
  <c r="V6" i="5"/>
  <c r="J6" i="5"/>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6"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<sst xmlns="http://schemas.openxmlformats.org/spreadsheetml/2006/main" count="22487" uniqueCount="15867">
  <si>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</si>
  <si>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</si>
  <si>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</si>
  <si>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</si>
  <si>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</si>
  <si>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</si>
  <si>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</si>
  <si>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</si>
  <si>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</si>
  <si>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</si>
  <si>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</si>
  <si>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</si>
  <si>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</si>
  <si>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</si>
  <si>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</si>
  <si>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</si>
  <si>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</si>
  <si>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</si>
  <si>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</si>
  <si>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</si>
  <si>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</si>
  <si>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</si>
  <si>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</si>
  <si>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</si>
  <si>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</si>
  <si>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</si>
  <si>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</si>
  <si>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</si>
  <si>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</si>
  <si>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</si>
  <si>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</si>
  <si>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</si>
  <si>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</si>
  <si>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</si>
  <si>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</si>
  <si>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</si>
  <si>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</si>
  <si>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</si>
  <si>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</si>
  <si>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</si>
  <si>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</si>
  <si>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</si>
  <si>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</si>
  <si>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</si>
  <si>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</si>
  <si>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</si>
  <si>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</si>
  <si>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</si>
  <si>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</si>
  <si>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</si>
  <si>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</si>
  <si>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</si>
  <si>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</si>
  <si>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</si>
  <si>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</si>
  <si>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</si>
  <si>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</si>
  <si>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</si>
  <si>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</si>
  <si>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</si>
  <si>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</si>
  <si>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</si>
  <si>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</si>
  <si>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</si>
  <si>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</si>
  <si>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</si>
  <si>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</si>
  <si>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</si>
  <si>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</si>
  <si>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</si>
  <si>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</si>
  <si>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</si>
  <si>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</si>
  <si>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</si>
  <si>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</si>
  <si>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</si>
  <si>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</si>
  <si>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</si>
  <si>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</si>
  <si>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</si>
  <si>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</si>
  <si>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</si>
  <si>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</si>
  <si>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</si>
  <si>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</si>
  <si>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</si>
  <si>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</si>
  <si>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</si>
  <si>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</si>
  <si>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</si>
  <si>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</si>
  <si>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</si>
  <si>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</si>
  <si>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</si>
  <si>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</si>
  <si>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</si>
  <si>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</si>
  <si>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</si>
  <si>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</si>
  <si>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</si>
  <si>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</si>
  <si>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</si>
  <si>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</si>
  <si>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</si>
  <si>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</si>
  <si>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</si>
  <si>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</si>
  <si>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</si>
  <si>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</si>
  <si>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</si>
  <si>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</si>
  <si>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</si>
  <si>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</si>
  <si>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</si>
  <si>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</si>
  <si>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</si>
  <si>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</si>
  <si>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</si>
  <si>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</si>
  <si>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</si>
  <si>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</si>
  <si>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</si>
  <si>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</si>
  <si>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</si>
  <si>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</si>
  <si>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</si>
  <si>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</si>
  <si>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</si>
  <si>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</si>
  <si>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</si>
  <si>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</si>
  <si>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</si>
  <si>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</si>
  <si>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</si>
  <si>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</si>
  <si>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</si>
  <si>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</si>
  <si>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</si>
  <si>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</si>
  <si>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</si>
  <si>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</si>
  <si>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</si>
  <si>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</si>
  <si>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</si>
  <si>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</si>
  <si>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</si>
  <si>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</si>
  <si>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</si>
  <si>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</si>
  <si>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</si>
  <si>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</si>
  <si>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</si>
  <si>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</si>
  <si>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</si>
  <si>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</si>
  <si>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</si>
  <si>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</si>
  <si>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</si>
  <si>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</si>
  <si>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</si>
  <si>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</si>
  <si>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</si>
  <si>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</si>
  <si>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</si>
  <si>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</si>
  <si>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</si>
  <si>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</si>
  <si>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</si>
  <si>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</si>
  <si>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</si>
  <si>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</si>
  <si>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</si>
  <si>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</si>
  <si>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</si>
  <si>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</si>
  <si>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</si>
  <si>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</si>
  <si>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</si>
  <si>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</si>
  <si>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</si>
  <si>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</si>
  <si>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</si>
  <si>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</si>
  <si>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</si>
  <si>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</si>
  <si>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</si>
  <si>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</si>
  <si>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</si>
  <si>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</si>
  <si>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</si>
  <si>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</si>
  <si>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</si>
  <si>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</si>
  <si>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</si>
  <si>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</si>
  <si>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</si>
  <si>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</si>
  <si>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</si>
  <si>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</si>
  <si>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</si>
  <si>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</si>
  <si>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</si>
  <si>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</si>
  <si>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</si>
  <si>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</si>
  <si>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</si>
  <si>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</si>
  <si>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</si>
  <si>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</si>
  <si>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</si>
  <si>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</si>
  <si>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</si>
  <si>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</si>
  <si>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</si>
  <si>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</si>
  <si>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</si>
  <si>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</si>
  <si>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</si>
  <si>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</si>
  <si>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</si>
  <si>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</si>
  <si>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</si>
  <si>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</si>
  <si>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</si>
  <si>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</si>
  <si>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</si>
  <si>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</si>
  <si>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</si>
  <si>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</si>
  <si>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</si>
  <si>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</si>
  <si>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</si>
  <si>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</si>
  <si>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</si>
  <si>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</si>
  <si>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</si>
  <si>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</si>
  <si>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</si>
  <si>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</si>
  <si>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</si>
  <si>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</si>
  <si>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</si>
  <si>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</si>
  <si>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</si>
  <si>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</si>
  <si>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</si>
  <si>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</si>
  <si>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</si>
  <si>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</si>
  <si>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</si>
  <si>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</si>
  <si>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</si>
  <si>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</si>
  <si>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</si>
  <si>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</si>
  <si>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</si>
  <si>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</si>
  <si>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</si>
  <si>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</si>
  <si>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</si>
  <si>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</si>
  <si>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</si>
  <si>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</si>
  <si>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</si>
  <si>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</si>
  <si>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</si>
  <si>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</si>
  <si>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</si>
  <si>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</si>
  <si>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</si>
  <si>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</si>
  <si>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</si>
  <si>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</si>
  <si>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</si>
  <si>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</si>
  <si>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</si>
  <si>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</si>
  <si>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</si>
  <si>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</si>
  <si>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</si>
  <si>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</si>
  <si>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</si>
  <si>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</si>
  <si>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</si>
  <si>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</si>
  <si>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</si>
  <si>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</si>
  <si>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</si>
  <si>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</si>
  <si>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</si>
  <si>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</si>
  <si>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</si>
  <si>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</si>
  <si>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</si>
  <si>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</si>
  <si>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</si>
  <si>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</si>
  <si>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</si>
  <si>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</si>
  <si>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</si>
  <si>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</si>
  <si>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</si>
  <si>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</si>
  <si>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</si>
  <si>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</si>
  <si>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</si>
  <si>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</si>
  <si>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</si>
  <si>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</si>
  <si>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</si>
  <si>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</si>
  <si>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</si>
  <si>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</si>
  <si>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</si>
  <si>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</si>
  <si>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</si>
  <si>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</si>
  <si>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</si>
  <si>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</si>
  <si>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</si>
  <si>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</si>
  <si>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</si>
  <si>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</si>
  <si>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</si>
  <si>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</si>
  <si>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</si>
  <si>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</si>
  <si>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</si>
  <si>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</si>
  <si>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</si>
  <si>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</si>
  <si>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</si>
  <si>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</si>
  <si>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</si>
  <si>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</si>
  <si>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</si>
  <si>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</si>
  <si>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</si>
  <si>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</si>
  <si>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</si>
  <si>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</si>
  <si>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</si>
  <si>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</si>
  <si>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</si>
  <si>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</si>
  <si>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</si>
  <si>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</si>
  <si>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</si>
  <si>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</si>
  <si>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</si>
  <si>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</si>
  <si>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</si>
  <si>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</si>
  <si>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</si>
  <si>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</si>
  <si>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</si>
  <si>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</si>
  <si>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</si>
  <si>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</si>
  <si>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</si>
  <si>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</si>
  <si>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</si>
  <si>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</si>
  <si>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</si>
  <si>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</si>
  <si>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</si>
  <si>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</si>
  <si>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</si>
  <si>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</si>
  <si>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</si>
  <si>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</si>
  <si>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</si>
  <si>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</si>
  <si>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</si>
  <si>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</si>
  <si>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</si>
  <si>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</si>
  <si>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</si>
  <si>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</si>
  <si>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</si>
  <si>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</si>
  <si>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</si>
  <si>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</si>
  <si>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</si>
  <si>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</si>
  <si>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</si>
  <si>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</si>
  <si>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</si>
  <si>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</si>
  <si>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</si>
  <si>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</si>
  <si>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</si>
  <si>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</si>
  <si>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</si>
  <si>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</si>
  <si>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</si>
  <si>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</si>
  <si>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</si>
  <si>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</si>
  <si>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</si>
  <si>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</si>
  <si>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</si>
  <si>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</si>
  <si>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</si>
  <si>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</si>
  <si>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</si>
  <si>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</si>
  <si>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</si>
  <si>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</si>
  <si>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</si>
  <si>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</si>
  <si>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</si>
  <si>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</si>
  <si>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</si>
  <si>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</si>
  <si>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</si>
  <si>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</si>
  <si>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</si>
  <si>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</si>
  <si>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</si>
  <si>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</si>
  <si>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</si>
  <si>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</si>
  <si>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</si>
  <si>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</si>
  <si>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</si>
  <si>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</si>
  <si>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</si>
  <si>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</si>
  <si>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</si>
  <si>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</si>
  <si>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</si>
  <si>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</si>
  <si>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</si>
  <si>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</si>
  <si>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</si>
  <si>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</si>
  <si>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</si>
  <si>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</si>
  <si>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</si>
  <si>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</si>
  <si>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</si>
  <si>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</si>
  <si>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</si>
  <si>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</si>
  <si>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</si>
  <si>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</si>
  <si>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</si>
  <si>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</si>
  <si>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</si>
  <si>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</si>
  <si>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</si>
  <si>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</si>
  <si>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</si>
  <si>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</si>
  <si>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</si>
  <si>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</si>
  <si>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</si>
  <si>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</si>
  <si>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</si>
  <si>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</si>
  <si>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</si>
  <si>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</si>
  <si>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</si>
  <si>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</si>
  <si>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</si>
  <si>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</si>
  <si>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</si>
  <si>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</si>
  <si>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</si>
  <si>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</si>
  <si>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</si>
  <si>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</si>
  <si>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</si>
  <si>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</si>
  <si>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</si>
  <si>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</si>
  <si>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</si>
  <si>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</si>
  <si>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</si>
  <si>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</si>
  <si>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</si>
  <si>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</si>
  <si>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</si>
  <si>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</si>
  <si>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</si>
  <si>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</si>
  <si>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</si>
  <si>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</si>
  <si>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</si>
  <si>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</si>
  <si>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</si>
  <si>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</si>
  <si>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</si>
  <si>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</si>
  <si>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</si>
  <si>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</si>
  <si>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</si>
  <si>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</si>
  <si>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</si>
  <si>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</si>
  <si>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</si>
  <si>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</si>
  <si>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</si>
  <si>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</si>
  <si>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</si>
  <si>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</si>
  <si>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</si>
  <si>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</si>
  <si>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</si>
  <si>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</si>
  <si>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</si>
  <si>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</si>
  <si>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</si>
  <si>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</si>
  <si>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</si>
  <si>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</si>
  <si>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</si>
  <si>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</si>
  <si>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</si>
  <si>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</si>
  <si>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</si>
  <si>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</si>
  <si>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</si>
  <si>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</si>
  <si>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</si>
  <si>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</si>
  <si>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</si>
  <si>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</si>
  <si>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</si>
  <si>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</si>
  <si>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</si>
  <si>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</si>
  <si>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</si>
  <si>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</si>
  <si>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</si>
  <si>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</si>
  <si>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</si>
  <si>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</si>
  <si>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</si>
  <si>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</si>
  <si>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</si>
  <si>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</si>
  <si>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</si>
  <si>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</si>
  <si>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</si>
  <si>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</si>
  <si>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</si>
  <si>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</si>
  <si>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</si>
  <si>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</si>
  <si>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</si>
  <si>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</si>
  <si>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</si>
  <si>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</si>
  <si>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</si>
  <si>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</si>
  <si>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</si>
  <si>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</si>
  <si>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</si>
  <si>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</si>
  <si>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</si>
  <si>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</si>
  <si>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</si>
  <si>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</si>
  <si>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</si>
  <si>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</si>
  <si>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</si>
  <si>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</si>
  <si>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</si>
  <si>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</si>
  <si>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</si>
  <si>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</si>
  <si>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</si>
  <si>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</si>
  <si>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</si>
  <si>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</si>
  <si>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</si>
  <si>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</si>
  <si>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</si>
  <si>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</si>
  <si>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</si>
  <si>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</si>
  <si>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</si>
  <si>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</si>
  <si>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</si>
  <si>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</si>
  <si>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</si>
  <si>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</si>
  <si>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</si>
  <si>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</si>
  <si>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</si>
  <si>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</si>
  <si>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</si>
  <si>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</si>
  <si>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</si>
  <si>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</si>
  <si>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</si>
  <si>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</si>
  <si>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</si>
  <si>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</si>
  <si>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</si>
  <si>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</si>
  <si>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</si>
  <si>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</si>
  <si>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</si>
  <si>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</si>
  <si>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</si>
  <si>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</si>
  <si>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</si>
  <si>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</si>
  <si>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</si>
  <si>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</si>
  <si>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</si>
  <si>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</si>
  <si>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</si>
  <si>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</si>
  <si>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</si>
  <si>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</si>
  <si>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</si>
  <si>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</si>
  <si>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</si>
  <si>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</si>
  <si>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</si>
  <si>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</si>
  <si>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</si>
  <si>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</si>
  <si>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</si>
  <si>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</si>
  <si>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</si>
  <si>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</si>
  <si>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</si>
  <si>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</si>
  <si>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</si>
  <si>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</si>
  <si>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</si>
  <si>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</si>
  <si>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</si>
  <si>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</si>
  <si>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</si>
  <si>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</si>
  <si>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</si>
  <si>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</si>
  <si>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</si>
  <si>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</si>
  <si>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</si>
  <si>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</si>
  <si>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</si>
  <si>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</si>
  <si>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</si>
  <si>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</si>
  <si>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</si>
  <si>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</si>
  <si>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</si>
  <si>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</si>
  <si>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</si>
  <si>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</si>
  <si>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</si>
  <si>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</si>
  <si>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</si>
  <si>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</si>
  <si>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</si>
  <si>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</si>
  <si>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</si>
  <si>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</si>
  <si>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</si>
  <si>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</si>
  <si>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</si>
  <si>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</si>
  <si>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</si>
  <si>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</si>
  <si>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</si>
  <si>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</si>
  <si>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</si>
  <si>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</si>
  <si>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</si>
  <si>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</si>
  <si>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</si>
  <si>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</si>
  <si>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</si>
  <si>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</si>
  <si>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</si>
  <si>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</si>
  <si>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</si>
  <si>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</si>
  <si>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</si>
  <si>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</si>
  <si>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</si>
  <si>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</si>
  <si>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</si>
  <si>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</si>
  <si>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</si>
  <si>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</si>
  <si>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</si>
  <si>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</si>
  <si>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</si>
  <si>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</si>
  <si>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</si>
  <si>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</si>
  <si>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</si>
  <si>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</si>
  <si>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</si>
  <si>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</si>
  <si>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</si>
  <si>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</si>
  <si>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</si>
  <si>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</si>
  <si>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</si>
  <si>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</si>
  <si>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</si>
  <si>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</si>
  <si>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</si>
  <si>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</si>
  <si>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</si>
  <si>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</si>
  <si>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</si>
  <si>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</si>
  <si>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</si>
  <si>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</si>
  <si>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</si>
  <si>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</si>
  <si>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</si>
  <si>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</si>
  <si>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</si>
  <si>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</si>
  <si>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</si>
  <si>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</si>
  <si>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</si>
  <si>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</si>
  <si>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</si>
  <si>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</si>
  <si>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</si>
  <si>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</si>
  <si>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</si>
  <si>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</si>
  <si>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</si>
  <si>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</si>
  <si>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</si>
  <si>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</si>
  <si>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</si>
  <si>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</si>
  <si>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</si>
  <si>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</si>
  <si>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</si>
  <si>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</si>
  <si>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</si>
  <si>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</si>
  <si>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</si>
  <si>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</si>
  <si>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</si>
  <si>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</si>
  <si>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</si>
  <si>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</si>
  <si>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</si>
  <si>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</si>
  <si>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</si>
  <si>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</si>
  <si>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</si>
  <si>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</si>
  <si>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</si>
  <si>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</si>
  <si>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</si>
  <si>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</si>
  <si>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</si>
  <si>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</si>
  <si>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</si>
  <si>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</si>
  <si>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</si>
  <si>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</si>
  <si>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</si>
  <si>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</si>
  <si>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</si>
  <si>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</si>
  <si>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</si>
  <si>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</si>
  <si>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</si>
  <si>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</si>
  <si>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</si>
  <si>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</si>
  <si>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</si>
  <si>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</si>
  <si>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</si>
  <si>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</si>
  <si>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</si>
  <si>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</si>
  <si>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</si>
  <si>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</si>
  <si>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</si>
  <si>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</si>
  <si>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</si>
  <si>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</si>
  <si>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</si>
  <si>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</si>
  <si>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</si>
  <si>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</si>
  <si>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</si>
  <si>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</si>
  <si>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</si>
  <si>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</si>
  <si>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</si>
  <si>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</si>
  <si>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</si>
  <si>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</si>
  <si>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</si>
  <si>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</si>
  <si>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</si>
  <si>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</si>
  <si>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</si>
  <si>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</si>
  <si>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</si>
  <si>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</si>
  <si>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</si>
  <si>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</si>
  <si>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</si>
  <si>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</si>
  <si>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</si>
  <si>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</si>
  <si>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</si>
  <si>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</si>
  <si>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</si>
  <si>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</si>
  <si>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</si>
  <si>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</si>
  <si>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</si>
  <si>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</si>
  <si>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</si>
  <si>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</si>
  <si>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</si>
  <si>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</si>
  <si>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</si>
  <si>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</si>
  <si>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</si>
  <si>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</si>
  <si>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</si>
  <si>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</si>
  <si>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</si>
  <si>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</si>
  <si>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</si>
  <si>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</si>
  <si>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</si>
  <si>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</si>
  <si>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</si>
  <si>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</si>
  <si>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</si>
  <si>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</si>
  <si>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</si>
  <si>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</si>
  <si>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</si>
  <si>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</si>
  <si>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</si>
  <si>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</si>
  <si>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</si>
  <si>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</si>
  <si>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</si>
  <si>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</si>
  <si>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</si>
  <si>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</si>
  <si>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</si>
  <si>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</si>
  <si>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</si>
  <si>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</si>
  <si>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</si>
  <si>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</si>
  <si>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</si>
  <si>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</si>
  <si>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</si>
  <si>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</si>
  <si>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</si>
  <si>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</si>
  <si>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</si>
  <si>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</si>
  <si>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</si>
  <si>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</si>
  <si>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</si>
  <si>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</si>
  <si>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</si>
  <si>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</si>
  <si>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</si>
  <si>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</si>
  <si>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</si>
  <si>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</si>
  <si>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</si>
  <si>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</si>
  <si>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</si>
  <si>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</si>
  <si>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</si>
  <si>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</si>
  <si>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</si>
  <si>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</si>
  <si>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</si>
  <si>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</si>
  <si>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</si>
  <si>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</si>
  <si>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</si>
  <si>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</si>
  <si>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</si>
  <si>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</si>
  <si>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</si>
  <si>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</si>
  <si>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</si>
  <si>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</si>
  <si>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</si>
  <si>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</si>
  <si>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</si>
  <si>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</si>
  <si>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</si>
  <si>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</si>
  <si>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</si>
  <si>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</si>
  <si>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</si>
  <si>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</si>
  <si>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</si>
  <si>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</si>
  <si>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</si>
  <si>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</si>
  <si>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</si>
  <si>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</si>
  <si>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</si>
  <si>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</si>
  <si>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</si>
  <si>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</si>
  <si>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</si>
  <si>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</si>
  <si>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</si>
  <si>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</si>
  <si>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</si>
  <si>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</si>
  <si>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</si>
  <si>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</si>
  <si>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</si>
  <si>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</si>
  <si>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</si>
  <si>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</si>
  <si>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</si>
  <si>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</si>
  <si>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</si>
  <si>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</si>
  <si>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</si>
  <si>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</si>
  <si>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</si>
  <si>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</si>
  <si>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</si>
  <si>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</si>
  <si>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</si>
  <si>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</si>
  <si>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</si>
  <si>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</si>
  <si>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</si>
  <si>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</si>
  <si>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</si>
  <si>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</si>
  <si>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</si>
  <si>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</si>
  <si>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</si>
  <si>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</si>
  <si>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</si>
  <si>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</si>
  <si>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</si>
  <si>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</si>
  <si>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</si>
  <si>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</si>
  <si>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</si>
  <si>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</si>
  <si>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</si>
  <si>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</si>
  <si>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</si>
  <si>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</si>
  <si>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</si>
  <si>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</si>
  <si>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</si>
  <si>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</si>
  <si>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</si>
  <si>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</si>
  <si>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</si>
  <si>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</si>
  <si>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</si>
  <si>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</si>
  <si>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</si>
  <si>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</si>
  <si>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</si>
  <si>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</si>
  <si>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</si>
  <si>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</si>
  <si>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</si>
  <si>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</si>
  <si>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</si>
  <si>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</si>
  <si>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</si>
  <si>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</si>
  <si>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</si>
  <si>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</si>
  <si>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</si>
  <si>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</si>
  <si>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</si>
  <si>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</si>
  <si>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</si>
  <si>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</si>
  <si>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</si>
  <si>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</si>
  <si>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</si>
  <si>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</si>
  <si>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</si>
  <si>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</si>
  <si>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</si>
  <si>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</si>
  <si>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</si>
  <si>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</si>
  <si>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</si>
  <si>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</si>
  <si>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</si>
  <si>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</si>
  <si>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</si>
  <si>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</si>
  <si>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</si>
  <si>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</si>
  <si>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</si>
  <si>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</si>
  <si>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</si>
  <si>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</si>
  <si>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</si>
  <si>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</si>
  <si>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</si>
  <si>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</si>
  <si>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</si>
  <si>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</si>
  <si>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</si>
  <si>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</si>
  <si>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</si>
  <si>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</si>
  <si>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</si>
  <si>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</si>
  <si>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</si>
  <si>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</si>
  <si>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</si>
  <si>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</si>
  <si>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</si>
  <si>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</si>
  <si>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</si>
  <si>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</si>
  <si>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</si>
  <si>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</si>
  <si>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</si>
  <si>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</si>
  <si>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</si>
  <si>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</si>
  <si>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</si>
  <si>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</si>
  <si>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</si>
  <si>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</si>
  <si>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</si>
  <si>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</si>
  <si>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</si>
  <si>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</si>
  <si>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</si>
  <si>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</si>
  <si>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</si>
  <si>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</si>
  <si>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</si>
  <si>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</si>
  <si>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</si>
  <si>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</si>
  <si>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</si>
  <si>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</si>
  <si>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</si>
  <si>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</si>
  <si>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</si>
  <si>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</si>
  <si>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</si>
  <si>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</si>
  <si>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</si>
  <si>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</si>
  <si>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</si>
  <si>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</si>
  <si>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</si>
  <si>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</si>
  <si>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</si>
  <si>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</si>
  <si>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</si>
  <si>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</si>
  <si>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</si>
  <si>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</si>
  <si>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</si>
  <si>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</si>
  <si>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</si>
  <si>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</si>
  <si>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</si>
  <si>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</si>
  <si>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</si>
  <si>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</si>
  <si>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</si>
  <si>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</si>
  <si>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</si>
  <si>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</si>
  <si>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</si>
  <si>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</si>
  <si>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</si>
  <si>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</si>
  <si>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</si>
  <si>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</si>
  <si>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</si>
  <si>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</si>
  <si>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</si>
  <si>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</si>
  <si>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</si>
  <si>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</si>
  <si>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</si>
  <si>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</si>
  <si>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</si>
  <si>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</si>
  <si>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</si>
  <si>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</si>
  <si>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</si>
  <si>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</si>
  <si>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</si>
  <si>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</si>
  <si>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</si>
  <si>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</si>
  <si>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</si>
  <si>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</si>
  <si>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</si>
  <si>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</si>
  <si>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</si>
  <si>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</si>
  <si>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</si>
  <si>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</si>
  <si>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</si>
  <si>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</si>
  <si>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</si>
  <si>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</si>
  <si>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</si>
  <si>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</si>
  <si>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</si>
  <si>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</si>
  <si>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</si>
  <si>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</si>
  <si>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</si>
  <si>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</si>
  <si>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</si>
  <si>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</si>
  <si>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</si>
  <si>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</si>
  <si>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</si>
  <si>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</si>
  <si>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</si>
  <si>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</si>
  <si>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</si>
  <si>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</si>
  <si>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</si>
  <si>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</si>
  <si>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</si>
  <si>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</si>
  <si>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</si>
  <si>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</si>
  <si>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</si>
  <si>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</si>
  <si>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</si>
  <si>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</si>
  <si>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</si>
  <si>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</si>
  <si>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</si>
  <si>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</si>
  <si>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</si>
  <si>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</si>
  <si>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</si>
  <si>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</si>
  <si>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</si>
  <si>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</si>
  <si>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</si>
  <si>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</si>
  <si>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</si>
  <si>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</si>
  <si>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</si>
  <si>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</si>
  <si>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</si>
  <si>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</si>
  <si>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</si>
  <si>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</si>
  <si>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</si>
  <si>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</si>
  <si>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</si>
  <si>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</si>
  <si>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</si>
  <si>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</si>
  <si>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</si>
  <si>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</si>
  <si>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</si>
  <si>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</si>
  <si>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</si>
  <si>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</si>
  <si>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</si>
  <si>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</si>
  <si>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</si>
  <si>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</si>
  <si>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</si>
  <si>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</si>
  <si>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</si>
  <si>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</si>
  <si>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</si>
  <si>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</si>
  <si>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</si>
  <si>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</si>
  <si>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</si>
  <si>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</si>
  <si>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</si>
  <si>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</si>
  <si>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</si>
  <si>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</si>
  <si>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</si>
  <si>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</si>
  <si>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</si>
  <si>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</si>
  <si>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</si>
  <si>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</si>
  <si>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</si>
  <si>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</si>
  <si>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</si>
  <si>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</si>
  <si>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</si>
  <si>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</si>
  <si>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</si>
  <si>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</si>
  <si>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</si>
  <si>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</si>
  <si>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</si>
  <si>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</si>
  <si>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</si>
  <si>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</si>
  <si>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</si>
  <si>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</si>
  <si>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</si>
  <si>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</si>
  <si>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</si>
  <si>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</si>
  <si>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</si>
  <si>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</si>
  <si>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</si>
  <si>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</si>
  <si>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</si>
  <si>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</si>
  <si>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</si>
  <si>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</si>
  <si>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</si>
  <si>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</si>
  <si>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</si>
  <si>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</si>
  <si>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</si>
  <si>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</si>
  <si>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</si>
  <si>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</si>
  <si>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</si>
  <si>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</si>
  <si>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</si>
  <si>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</si>
  <si>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</si>
  <si>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</si>
  <si>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</si>
  <si>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</si>
  <si>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</si>
  <si>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</si>
  <si>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</si>
  <si>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</si>
  <si>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</si>
  <si>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</si>
  <si>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</si>
  <si>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</si>
  <si>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</si>
  <si>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</si>
  <si>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</si>
  <si>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</si>
  <si>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</si>
  <si>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</si>
  <si>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</si>
  <si>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</si>
  <si>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</si>
  <si>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</si>
  <si>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</si>
  <si>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</si>
  <si>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</si>
  <si>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</si>
  <si>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</si>
  <si>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</si>
  <si>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</si>
  <si>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</si>
  <si>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</si>
  <si>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</si>
  <si>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</si>
  <si>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</si>
  <si>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</si>
  <si>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</si>
  <si>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</si>
  <si>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</si>
  <si>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</si>
  <si>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</si>
  <si>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</si>
  <si>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</si>
  <si>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</si>
  <si>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</si>
  <si>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</si>
  <si>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</si>
  <si>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</si>
  <si>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</si>
  <si>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</si>
  <si>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</si>
  <si>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</si>
  <si>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</si>
  <si>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</si>
  <si>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</si>
  <si>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</si>
  <si>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</si>
  <si>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</si>
  <si>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</si>
  <si>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</si>
  <si>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</si>
  <si>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</si>
  <si>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</si>
  <si>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</si>
  <si>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</si>
  <si>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</si>
  <si>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</si>
  <si>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</si>
  <si>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</si>
  <si>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</si>
  <si>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</si>
  <si>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</si>
  <si>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</si>
  <si>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</si>
  <si>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</si>
  <si>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</si>
  <si>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</si>
  <si>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</si>
  <si>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</si>
  <si>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</si>
  <si>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</si>
  <si>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</si>
  <si>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</si>
  <si>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</si>
  <si>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</si>
  <si>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</si>
  <si>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</si>
  <si>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</si>
  <si>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</si>
  <si>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</si>
  <si>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</si>
  <si>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</si>
  <si>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</si>
  <si>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</si>
  <si>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</si>
  <si>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</si>
  <si>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</si>
  <si>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</si>
  <si>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</si>
  <si>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</si>
  <si>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</si>
  <si>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</si>
  <si>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</si>
  <si>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</si>
  <si>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</si>
  <si>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</si>
  <si>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</si>
  <si>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</si>
  <si>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</si>
  <si>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</si>
  <si>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</si>
  <si>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</si>
  <si>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</si>
  <si>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</si>
  <si>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</si>
  <si>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</si>
  <si>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</si>
  <si>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</si>
  <si>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</si>
  <si>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</si>
  <si>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</si>
  <si>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</si>
  <si>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</si>
  <si>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</si>
  <si>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</si>
  <si>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</si>
  <si>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</si>
  <si>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</si>
  <si>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</si>
  <si>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</si>
  <si>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</si>
  <si>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</si>
  <si>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</si>
  <si>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</si>
  <si>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</si>
  <si>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</si>
  <si>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</si>
  <si>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</si>
  <si>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</si>
  <si>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</si>
  <si>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</si>
  <si>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</si>
  <si>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</si>
  <si>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</si>
  <si>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</si>
  <si>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</si>
  <si>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</si>
  <si>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</si>
  <si>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</si>
  <si>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</si>
  <si>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</si>
  <si>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</si>
  <si>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</si>
  <si>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</si>
  <si>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</si>
  <si>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</si>
  <si>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</si>
  <si>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</si>
  <si>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</si>
  <si>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</si>
  <si>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</si>
  <si>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</si>
  <si>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</si>
  <si>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</si>
  <si>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</si>
  <si>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</si>
  <si>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</si>
  <si>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</si>
  <si>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</si>
  <si>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</si>
  <si>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</si>
  <si>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</si>
  <si>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</si>
  <si>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</si>
  <si>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</si>
  <si>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</si>
  <si>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</si>
  <si>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</si>
  <si>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</si>
  <si>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</si>
  <si>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</si>
  <si>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</si>
  <si>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</si>
  <si>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</si>
  <si>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</si>
  <si>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</si>
  <si>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</si>
  <si>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</si>
  <si>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</si>
  <si>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</si>
  <si>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</si>
  <si>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</si>
  <si>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</si>
  <si>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</si>
  <si>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</si>
  <si>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</si>
  <si>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</si>
  <si>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</si>
  <si>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</si>
  <si>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</si>
  <si>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</si>
  <si>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</si>
  <si>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</si>
  <si>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</si>
  <si>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</si>
  <si>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</si>
  <si>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</si>
  <si>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</si>
  <si>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</si>
  <si>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</si>
  <si>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</si>
  <si>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</si>
  <si>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</si>
  <si>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</si>
  <si>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</si>
  <si>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</si>
  <si>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</si>
  <si>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</si>
  <si>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</si>
  <si>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</si>
  <si>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</si>
  <si>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</si>
  <si>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</si>
  <si>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</si>
  <si>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</si>
  <si>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</si>
  <si>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</si>
  <si>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</si>
  <si>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</si>
  <si>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</si>
  <si>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</si>
  <si>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</si>
  <si>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</si>
  <si>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</si>
  <si>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</si>
  <si>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</si>
  <si>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</si>
  <si>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</si>
  <si>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</si>
  <si>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</si>
  <si>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</si>
  <si>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</si>
  <si>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</si>
  <si>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</si>
  <si>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</si>
  <si>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</si>
  <si>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</si>
  <si>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</si>
  <si>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</si>
  <si>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</si>
  <si>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</si>
  <si>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</si>
  <si>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</si>
  <si>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</si>
  <si>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</si>
  <si>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</si>
  <si>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</si>
  <si>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</si>
  <si>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</si>
  <si>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</si>
  <si>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</si>
  <si>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</si>
  <si>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</si>
  <si>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</si>
  <si>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</si>
  <si>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</si>
  <si>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</si>
  <si>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</si>
  <si>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</si>
  <si>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</si>
  <si>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</si>
  <si>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</si>
  <si>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</si>
  <si>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</si>
  <si>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</si>
  <si>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</si>
  <si>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</si>
  <si>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</si>
  <si>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</si>
  <si>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</si>
  <si>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</si>
  <si>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</si>
  <si>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</si>
  <si>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</si>
  <si>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</si>
  <si>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</si>
  <si>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</si>
  <si>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</si>
  <si>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</si>
  <si>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</si>
  <si>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</si>
  <si>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</si>
  <si>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</si>
  <si>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</si>
  <si>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</si>
  <si>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</si>
  <si>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</si>
  <si>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</si>
  <si>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</si>
  <si>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</si>
  <si>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</si>
  <si>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</si>
  <si>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</si>
  <si>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</si>
  <si>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</si>
  <si>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</si>
  <si>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</si>
  <si>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</si>
  <si>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</si>
  <si>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</si>
  <si>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</si>
  <si>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</si>
  <si>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</si>
  <si>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</si>
  <si>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</si>
  <si>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</si>
  <si>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</si>
  <si>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</si>
  <si>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</si>
  <si>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</si>
  <si>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</si>
  <si>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</si>
  <si>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</si>
  <si>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</si>
  <si>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</si>
  <si>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</si>
  <si>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</si>
  <si>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</si>
  <si>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</si>
  <si>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</si>
  <si>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</si>
  <si>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</si>
  <si>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</si>
  <si>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</si>
  <si>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</si>
  <si>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</si>
  <si>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</si>
  <si>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</si>
  <si>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</si>
  <si>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</si>
  <si>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</si>
  <si>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</si>
  <si>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</si>
  <si>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</si>
  <si>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</si>
  <si>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</si>
  <si>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</si>
  <si>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</si>
  <si>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</si>
  <si>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</si>
  <si>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</si>
  <si>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</si>
  <si>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</si>
  <si>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</si>
  <si>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</si>
  <si>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</si>
  <si>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</si>
  <si>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</si>
  <si>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</si>
  <si>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</si>
  <si>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</si>
  <si>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</si>
  <si>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</si>
  <si>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</si>
  <si>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</si>
  <si>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</si>
  <si>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</si>
  <si>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</si>
  <si>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</si>
  <si>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</si>
  <si>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</si>
  <si>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</si>
  <si>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</si>
  <si>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</si>
  <si>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</si>
  <si>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</si>
  <si>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</si>
  <si>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</si>
  <si>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</si>
  <si>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</si>
  <si>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</si>
  <si>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</si>
  <si>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</si>
  <si>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</si>
  <si>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</si>
  <si>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</si>
  <si>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</si>
  <si>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</si>
  <si>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</si>
  <si>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</si>
  <si>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</si>
  <si>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</si>
  <si>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</si>
  <si>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</si>
  <si>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</si>
  <si>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</si>
  <si>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</si>
  <si>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</si>
  <si>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</si>
  <si>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</si>
  <si>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</si>
  <si>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</si>
  <si>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</si>
  <si>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</si>
  <si>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</si>
  <si>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</si>
  <si>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</si>
  <si>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</si>
  <si>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</si>
  <si>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</si>
  <si>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</si>
  <si>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</si>
  <si>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</si>
  <si>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</si>
  <si>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</si>
  <si>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</si>
  <si>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</si>
  <si>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</si>
  <si>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</si>
  <si>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</si>
  <si>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</si>
  <si>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</si>
  <si>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</si>
  <si>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</si>
  <si>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</si>
  <si>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</si>
  <si>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</si>
  <si>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</si>
  <si>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</si>
  <si>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</si>
  <si>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</si>
  <si>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</si>
  <si>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</si>
  <si>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</si>
  <si>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</si>
  <si>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</si>
  <si>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</si>
  <si>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</si>
  <si>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</si>
  <si>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</si>
  <si>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</si>
  <si>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</si>
  <si>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</si>
  <si>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</si>
  <si>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</si>
  <si>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</si>
  <si>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</si>
  <si>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</si>
  <si>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</si>
  <si>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</si>
  <si>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</si>
  <si>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</si>
  <si>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</si>
  <si>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</si>
  <si>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</si>
  <si>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</si>
  <si>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</si>
  <si>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</si>
  <si>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</si>
  <si>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</si>
  <si>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</si>
  <si>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</si>
  <si>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</si>
  <si>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</si>
  <si>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</si>
  <si>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</si>
  <si>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</si>
  <si>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</si>
  <si>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</si>
  <si>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</si>
  <si>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</si>
  <si>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</si>
  <si>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</si>
  <si>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</si>
  <si>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</si>
  <si>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</si>
  <si>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</si>
  <si>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</si>
  <si>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</si>
  <si>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</si>
  <si>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</si>
  <si>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</si>
  <si>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</si>
  <si>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</si>
  <si>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</si>
  <si>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</si>
  <si>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</si>
  <si>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</si>
  <si>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</si>
  <si>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</si>
  <si>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</si>
  <si>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</si>
  <si>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</si>
  <si>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</si>
  <si>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</si>
  <si>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</si>
  <si>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</si>
  <si>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</si>
  <si>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</si>
  <si>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</si>
  <si>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</si>
  <si>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</si>
  <si>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</si>
  <si>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</si>
  <si>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</si>
  <si>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</si>
  <si>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</si>
  <si>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</si>
  <si>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</si>
  <si>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</si>
  <si>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</si>
  <si>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</si>
  <si>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</si>
  <si>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</si>
  <si>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</si>
  <si>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</si>
  <si>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</si>
  <si>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</si>
  <si>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</si>
  <si>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</si>
  <si>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</si>
  <si>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</si>
  <si>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</si>
  <si>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</si>
  <si>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</si>
  <si>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</si>
  <si>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</si>
  <si>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</si>
  <si>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</si>
  <si>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</si>
  <si>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</si>
  <si>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</si>
  <si>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</si>
  <si>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</si>
  <si>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</si>
  <si>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</si>
  <si>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</si>
  <si>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</si>
  <si>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</si>
  <si>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</si>
  <si>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</si>
  <si>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</si>
  <si>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</si>
  <si>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</si>
  <si>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</si>
  <si>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</si>
  <si>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</si>
  <si>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</si>
  <si>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</si>
  <si>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</si>
  <si>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</si>
  <si>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</si>
  <si>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</si>
  <si>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</si>
  <si>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</si>
  <si>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</si>
  <si>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</si>
  <si>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</si>
  <si>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</si>
  <si>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</si>
  <si>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</si>
  <si>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</si>
  <si>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</si>
  <si>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</si>
  <si>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</si>
  <si>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</si>
  <si>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</si>
  <si>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</si>
  <si>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</si>
  <si>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</si>
  <si>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</si>
  <si>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</si>
  <si>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</si>
  <si>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</si>
  <si>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</si>
  <si>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</si>
  <si>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</si>
  <si>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</si>
  <si>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</si>
  <si>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</si>
  <si>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</si>
  <si>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</si>
  <si>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</si>
  <si>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</si>
  <si>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</si>
  <si>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</si>
  <si>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</si>
  <si>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</si>
  <si>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</si>
  <si>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</si>
  <si>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</si>
  <si>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</si>
  <si>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</si>
  <si>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</si>
  <si>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</si>
  <si>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</si>
  <si>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</si>
  <si>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</si>
  <si>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</si>
  <si>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</si>
  <si>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</si>
  <si>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</si>
  <si>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</si>
  <si>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</si>
  <si>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</si>
  <si>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</si>
  <si>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</si>
  <si>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</si>
  <si>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</si>
  <si>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</si>
  <si>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</si>
  <si>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</si>
  <si>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</si>
  <si>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</si>
  <si>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</si>
  <si>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</si>
  <si>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</si>
  <si>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</si>
  <si>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</si>
  <si>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</si>
  <si>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</si>
  <si>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</si>
  <si>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</si>
  <si>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</si>
  <si>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</si>
  <si>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</si>
  <si>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</si>
  <si>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</si>
  <si>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</si>
  <si>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</si>
  <si>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</si>
  <si>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</si>
  <si>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</si>
  <si>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</si>
  <si>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</si>
  <si>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</si>
  <si>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</si>
  <si>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</si>
  <si>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</si>
  <si>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</si>
  <si>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</si>
  <si>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</si>
  <si>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</si>
  <si>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</si>
  <si>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</si>
  <si>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</si>
  <si>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</si>
  <si>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</si>
  <si>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</si>
  <si>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</si>
  <si>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</si>
  <si>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</si>
  <si>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</si>
  <si>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</si>
  <si>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</si>
  <si>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</si>
  <si>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</si>
  <si>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</si>
  <si>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</si>
  <si>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</si>
  <si>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</si>
  <si>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</si>
  <si>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</si>
  <si>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</si>
  <si>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</si>
  <si>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</si>
  <si>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</si>
  <si>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</si>
  <si>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</si>
  <si>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</si>
  <si>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</si>
  <si>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</si>
  <si>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</si>
  <si>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</si>
  <si>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</si>
  <si>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</si>
  <si>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</si>
  <si>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</si>
  <si>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</si>
  <si>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</si>
  <si>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</si>
  <si>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</si>
  <si>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</si>
  <si>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</si>
  <si>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</si>
  <si>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</si>
  <si>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</si>
  <si>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</si>
  <si>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</si>
  <si>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</si>
  <si>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</si>
  <si>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</si>
  <si>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</si>
  <si>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</si>
  <si>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</si>
  <si>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</si>
  <si>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</si>
  <si>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</si>
  <si>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</si>
  <si>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</si>
  <si>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</si>
  <si>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</si>
  <si>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</si>
  <si>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</si>
  <si>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</si>
  <si>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</si>
  <si>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</si>
  <si>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</si>
  <si>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</si>
  <si>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</si>
  <si>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</si>
  <si>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</si>
  <si>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</si>
  <si>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</si>
  <si>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</si>
  <si>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</si>
  <si>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</si>
  <si>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</si>
  <si>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</si>
  <si>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</si>
  <si>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</si>
  <si>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</si>
  <si>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</si>
  <si>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</si>
  <si>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</si>
  <si>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</si>
  <si>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</si>
  <si>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</si>
  <si>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</si>
  <si>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</si>
  <si>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</si>
  <si>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</si>
  <si>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</si>
  <si>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</si>
  <si>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</si>
  <si>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</si>
  <si>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</si>
  <si>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</si>
  <si>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</si>
  <si>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</si>
  <si>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</si>
  <si>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</si>
  <si>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</si>
  <si>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</si>
  <si>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</si>
  <si>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</si>
  <si>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</si>
  <si>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</si>
  <si>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</si>
  <si>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</si>
  <si>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</si>
  <si>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</si>
  <si>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</si>
  <si>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</si>
  <si>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</si>
  <si>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</si>
  <si>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</si>
  <si>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</si>
  <si>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</si>
  <si>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</si>
  <si>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</si>
  <si>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</si>
  <si>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</si>
  <si>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</si>
  <si>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</si>
  <si>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</si>
  <si>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</si>
  <si>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</si>
  <si>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</si>
  <si>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</si>
  <si>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</si>
  <si>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</si>
  <si>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</si>
  <si>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</si>
  <si>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</si>
  <si>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</si>
  <si>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</si>
  <si>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</si>
  <si>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</si>
  <si>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</si>
  <si>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</si>
  <si>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</si>
  <si>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</si>
  <si>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</si>
  <si>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</si>
  <si>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</si>
  <si>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</si>
  <si>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</si>
  <si>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</si>
  <si>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</si>
  <si>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</si>
  <si>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</si>
  <si>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</si>
  <si>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</si>
  <si>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</si>
  <si>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</si>
  <si>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</si>
  <si>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</si>
  <si>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</si>
  <si>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</si>
  <si>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</si>
  <si>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</si>
  <si>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</si>
  <si>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</si>
  <si>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</si>
  <si>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</si>
  <si>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</si>
  <si>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</si>
  <si>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</si>
  <si>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</si>
  <si>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</si>
  <si>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</si>
  <si>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</si>
  <si>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</si>
  <si>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</si>
  <si>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</si>
  <si>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</si>
  <si>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</si>
  <si>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</si>
  <si>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</si>
  <si>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</si>
  <si>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</si>
  <si>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</si>
  <si>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</si>
  <si>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</si>
  <si>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</si>
  <si>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</si>
  <si>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</si>
  <si>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</si>
  <si>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</si>
  <si>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</si>
  <si>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</si>
  <si>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</si>
  <si>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</si>
  <si>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</si>
  <si>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</si>
  <si>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</si>
  <si>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</si>
  <si>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</si>
  <si>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</si>
  <si>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</si>
  <si>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</si>
  <si>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</si>
  <si>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</si>
  <si>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</si>
  <si>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</si>
  <si>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</si>
  <si>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</si>
  <si>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</si>
  <si>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</si>
  <si>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</si>
  <si>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</si>
  <si>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</si>
  <si>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</si>
  <si>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</si>
  <si>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</si>
  <si>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</si>
  <si>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</si>
  <si>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</si>
  <si>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</si>
  <si>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</si>
  <si>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</si>
  <si>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</si>
  <si>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</si>
  <si>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</si>
  <si>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</si>
  <si>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</si>
  <si>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</si>
  <si>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</si>
  <si>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</si>
  <si>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</si>
  <si>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</si>
  <si>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</si>
  <si>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</si>
  <si>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</si>
  <si>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</si>
  <si>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</si>
  <si>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</si>
  <si>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</si>
  <si>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</si>
  <si>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</si>
  <si>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</si>
  <si>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</si>
  <si>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</si>
  <si>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</si>
  <si>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</si>
  <si>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</si>
  <si>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</si>
  <si>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</si>
  <si>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</si>
  <si>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</si>
  <si>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</si>
  <si>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</si>
  <si>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</si>
  <si>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</si>
  <si>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</si>
  <si>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</si>
  <si>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</si>
  <si>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</si>
  <si>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</si>
  <si>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</si>
  <si>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</si>
  <si>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</si>
  <si>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</si>
  <si>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</si>
  <si>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</si>
  <si>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</si>
  <si>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</si>
  <si>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</si>
  <si>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</si>
  <si>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</si>
  <si>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</si>
  <si>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</si>
  <si>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</si>
  <si>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</si>
  <si>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</si>
  <si>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</si>
  <si>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</si>
  <si>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</si>
  <si>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</si>
  <si>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</si>
  <si>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</si>
  <si>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</si>
  <si>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</si>
  <si>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</si>
  <si>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</si>
  <si>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</si>
  <si>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</si>
  <si>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</si>
  <si>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</si>
  <si>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</si>
  <si>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</si>
  <si>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</si>
  <si>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</si>
  <si>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</si>
  <si>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</si>
  <si>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</si>
  <si>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</si>
  <si>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</si>
  <si>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</si>
  <si>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</si>
  <si>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</si>
  <si>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</si>
  <si>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</si>
  <si>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</si>
  <si>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</si>
  <si>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</si>
  <si>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</si>
  <si>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</si>
  <si>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</si>
  <si>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</si>
  <si>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</si>
  <si>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</si>
  <si>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</si>
  <si>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</si>
  <si>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</si>
  <si>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</si>
  <si>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</si>
  <si>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</si>
  <si>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</si>
  <si>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</si>
  <si>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</si>
  <si>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</si>
  <si>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</si>
  <si>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</si>
  <si>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</si>
  <si>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</si>
  <si>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</si>
  <si>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</si>
  <si>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</si>
  <si>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</si>
  <si>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</si>
  <si>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</si>
  <si>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</si>
  <si>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</si>
  <si>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</si>
  <si>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</si>
  <si>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</si>
  <si>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</si>
  <si>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</si>
  <si>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</si>
  <si>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</si>
  <si>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</si>
  <si>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</si>
  <si>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</si>
  <si>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</si>
  <si>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</si>
  <si>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</si>
  <si>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</si>
  <si>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</si>
  <si>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</si>
  <si>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</si>
  <si>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</si>
  <si>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</si>
  <si>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</si>
  <si>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</si>
  <si>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</si>
  <si>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</si>
  <si>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</si>
  <si>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</si>
  <si>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</si>
  <si>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</si>
  <si>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</si>
  <si>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</si>
  <si>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</si>
  <si>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</si>
  <si>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</si>
  <si>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</si>
  <si>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</si>
  <si>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</si>
  <si>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</si>
  <si>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</si>
  <si>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</si>
  <si>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</si>
  <si>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</si>
  <si>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</si>
  <si>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</si>
  <si>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</si>
  <si>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</si>
  <si>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</si>
  <si>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</si>
  <si>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</si>
  <si>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</si>
  <si>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</si>
  <si>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</si>
  <si>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</si>
  <si>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</si>
  <si>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</si>
  <si>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</si>
  <si>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</si>
  <si>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</si>
  <si>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</si>
  <si>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</si>
  <si>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</si>
  <si>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</si>
  <si>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</si>
  <si>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</si>
  <si>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</si>
  <si>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</si>
  <si>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</si>
  <si>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</si>
  <si>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</si>
  <si>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</si>
  <si>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</si>
  <si>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</si>
  <si>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</si>
  <si>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</si>
  <si>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</si>
  <si>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</si>
  <si>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</si>
  <si>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</si>
  <si>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</si>
  <si>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</si>
  <si>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</si>
  <si>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</si>
  <si>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</si>
  <si>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</si>
  <si>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</si>
  <si>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</si>
  <si>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</si>
  <si>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</si>
  <si>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</si>
  <si>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</si>
  <si>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</si>
  <si>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</si>
  <si>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</si>
  <si>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</si>
  <si>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</si>
  <si>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</si>
  <si>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</si>
  <si>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</si>
  <si>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</si>
  <si>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</si>
  <si>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</si>
  <si>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</si>
  <si>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</si>
  <si>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</si>
  <si>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</si>
  <si>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</si>
  <si>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</si>
  <si>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</si>
  <si>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</si>
  <si>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</si>
  <si>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</si>
  <si>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</si>
  <si>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</si>
  <si>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</si>
  <si>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</si>
  <si>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</si>
  <si>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</si>
  <si>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</si>
  <si>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</si>
  <si>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</si>
  <si>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</si>
  <si>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</si>
  <si>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</si>
  <si>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</si>
  <si>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</si>
  <si>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</si>
  <si>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</si>
  <si>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</si>
  <si>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</si>
  <si>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</si>
  <si>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</si>
  <si>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</si>
  <si>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</si>
  <si>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</si>
  <si>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</si>
  <si>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</si>
  <si>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</si>
  <si>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</si>
  <si>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</si>
  <si>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</si>
  <si>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</si>
  <si>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</si>
  <si>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</si>
  <si>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</si>
  <si>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</si>
  <si>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</si>
  <si>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</si>
  <si>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</si>
  <si>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</si>
  <si>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</si>
  <si>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</si>
  <si>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</si>
  <si>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</si>
  <si>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</si>
  <si>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</si>
  <si>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</si>
  <si>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</si>
  <si>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</si>
  <si>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</si>
  <si>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</si>
  <si>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</si>
  <si>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</si>
  <si>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</si>
  <si>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</si>
  <si>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</si>
  <si>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</si>
  <si>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</si>
  <si>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</si>
  <si>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</si>
  <si>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</si>
  <si>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</si>
  <si>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</si>
  <si>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</si>
  <si>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</si>
  <si>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</si>
  <si>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</si>
  <si>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</si>
  <si>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</si>
  <si>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</si>
  <si>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</si>
  <si>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</si>
  <si>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</si>
  <si>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</si>
  <si>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</si>
  <si>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</si>
  <si>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</si>
  <si>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</si>
  <si>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</si>
  <si>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</si>
  <si>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</si>
  <si>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</si>
  <si>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</si>
  <si>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</si>
  <si>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</si>
  <si>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</si>
  <si>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</si>
  <si>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</si>
  <si>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</si>
  <si>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</si>
  <si>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</si>
  <si>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</si>
  <si>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</si>
  <si>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</si>
  <si>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</si>
  <si>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</si>
  <si>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</si>
  <si>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</si>
  <si>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</si>
  <si>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</si>
  <si>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</si>
  <si>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</si>
  <si>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</si>
  <si>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</si>
  <si>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</si>
  <si>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</si>
  <si>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</si>
  <si>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</si>
  <si>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</si>
  <si>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</si>
  <si>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</si>
  <si>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</si>
  <si>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</si>
  <si>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</si>
  <si>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</si>
  <si>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</si>
  <si>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</si>
  <si>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</si>
  <si>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</si>
  <si>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</si>
  <si>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</si>
  <si>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</si>
  <si>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</si>
  <si>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</si>
  <si>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</si>
  <si>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</si>
  <si>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</si>
  <si>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</si>
  <si>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</si>
  <si>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</si>
  <si>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</si>
  <si>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</si>
  <si>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</si>
  <si>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</si>
  <si>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</si>
  <si>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</si>
  <si>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</si>
  <si>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</si>
  <si>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</si>
  <si>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</si>
  <si>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</si>
  <si>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</si>
  <si>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</si>
  <si>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</si>
  <si>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</si>
  <si>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</si>
  <si>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</si>
  <si>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</si>
  <si>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</si>
  <si>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</si>
  <si>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</si>
  <si>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</si>
  <si>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</si>
  <si>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</si>
  <si>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</si>
  <si>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</si>
  <si>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</si>
  <si>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</si>
  <si>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</si>
  <si>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</si>
  <si>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</si>
  <si>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</si>
  <si>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</si>
  <si>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</si>
  <si>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</si>
  <si>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</si>
  <si>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</si>
  <si>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</si>
  <si>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</si>
  <si>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</si>
  <si>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</si>
  <si>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</si>
  <si>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</si>
  <si>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</si>
  <si>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</si>
  <si>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</si>
  <si>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</si>
  <si>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</si>
  <si>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</si>
  <si>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</si>
  <si>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</si>
  <si>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</si>
  <si>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</si>
  <si>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</si>
  <si>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</si>
  <si>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</si>
  <si>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</si>
  <si>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</si>
  <si>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</si>
  <si>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</si>
  <si>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</si>
  <si>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</si>
  <si>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</si>
  <si>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</si>
  <si>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</si>
  <si>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</si>
  <si>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</si>
  <si>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</si>
  <si>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</si>
  <si>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</si>
  <si>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</si>
  <si>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</si>
  <si>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</si>
  <si>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</si>
  <si>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</si>
  <si>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</si>
  <si>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</si>
  <si>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</si>
  <si>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</si>
  <si>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</si>
  <si>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</si>
  <si>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</si>
  <si>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</si>
  <si>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</si>
  <si>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</si>
  <si>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</si>
  <si>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</si>
  <si>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</si>
  <si>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</si>
  <si>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</si>
  <si>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</si>
  <si>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</si>
  <si>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</si>
  <si>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</si>
  <si>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</si>
  <si>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</si>
  <si>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</si>
  <si>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</si>
  <si>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</si>
  <si>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</si>
  <si>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</si>
  <si>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</si>
  <si>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</si>
  <si>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</si>
  <si>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</si>
  <si>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</si>
  <si>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</si>
  <si>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</si>
  <si>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</si>
  <si>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</si>
  <si>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</si>
  <si>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</si>
  <si>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</si>
  <si>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</si>
  <si>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</si>
  <si>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</si>
  <si>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</si>
  <si>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</si>
  <si>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</si>
  <si>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</si>
  <si>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</si>
  <si>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</si>
  <si>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</si>
  <si>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</si>
  <si>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</si>
  <si>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</si>
  <si>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</si>
  <si>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</si>
  <si>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</si>
  <si>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</si>
  <si>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</si>
  <si>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</si>
  <si>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</si>
  <si>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</si>
  <si>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</si>
  <si>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</si>
  <si>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</si>
  <si>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</si>
  <si>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</si>
  <si>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</si>
  <si>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</si>
  <si>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</si>
  <si>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</si>
  <si>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</si>
  <si>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</si>
  <si>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</si>
  <si>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</si>
  <si>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</si>
  <si>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</si>
  <si>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</si>
  <si>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</si>
  <si>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</si>
  <si>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</si>
  <si>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</si>
  <si>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</si>
  <si>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</si>
  <si>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</si>
  <si>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</si>
  <si>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</si>
  <si>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</si>
  <si>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</si>
  <si>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</si>
  <si>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</si>
  <si>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</si>
  <si>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</si>
  <si>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</si>
  <si>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</si>
  <si>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</si>
  <si>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</si>
  <si>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</si>
  <si>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</si>
  <si>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</si>
  <si>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</si>
  <si>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</si>
  <si>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</si>
  <si>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</si>
  <si>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</si>
  <si>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</si>
  <si>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</si>
  <si>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</si>
  <si>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</si>
  <si>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</si>
  <si>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</si>
  <si>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</si>
  <si>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</si>
  <si>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</si>
  <si>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</si>
  <si>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</si>
  <si>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</si>
  <si>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</si>
  <si>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</si>
  <si>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</si>
  <si>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</si>
  <si>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</si>
  <si>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</si>
  <si>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</si>
  <si>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</si>
  <si>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</si>
  <si>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</si>
  <si>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</si>
  <si>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</si>
  <si>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</si>
  <si>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</si>
  <si>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</si>
  <si>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</si>
  <si>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</si>
  <si>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</si>
  <si>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</si>
  <si>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</si>
  <si>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</si>
  <si>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</si>
  <si>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</si>
  <si>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</si>
  <si>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</si>
  <si>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</si>
  <si>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</si>
  <si>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</si>
  <si>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</si>
  <si>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</si>
  <si>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</si>
  <si>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</si>
  <si>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</si>
  <si>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</si>
  <si>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</si>
  <si>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</si>
  <si>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</si>
  <si>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</si>
  <si>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</si>
  <si>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</si>
  <si>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</si>
  <si>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</si>
  <si>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</si>
  <si>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</si>
  <si>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</si>
  <si>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</si>
  <si>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</si>
  <si>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</si>
  <si>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</si>
  <si>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</si>
  <si>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</si>
  <si>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</si>
  <si>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</si>
  <si>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</si>
  <si>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</si>
  <si>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</si>
  <si>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</si>
  <si>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</si>
  <si>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</si>
  <si>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</si>
  <si>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</si>
  <si>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</si>
  <si>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</si>
  <si>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</si>
  <si>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</si>
  <si>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</si>
  <si>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</si>
  <si>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</si>
  <si>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</si>
  <si>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</si>
  <si>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</si>
  <si>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</si>
  <si>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</si>
  <si>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</si>
  <si>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</si>
  <si>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</si>
  <si>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</si>
  <si>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</si>
  <si>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</si>
  <si>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</si>
  <si>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</si>
  <si>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</si>
  <si>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</si>
  <si>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</si>
  <si>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</si>
  <si>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</si>
  <si>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</si>
  <si>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</si>
  <si>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</si>
  <si>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</si>
  <si>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</si>
  <si>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</si>
  <si>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</si>
  <si>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</si>
  <si>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</si>
  <si>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</si>
  <si>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</si>
  <si>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</si>
  <si>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</si>
  <si>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</si>
  <si>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</si>
  <si>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</si>
  <si>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</si>
  <si>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</si>
  <si>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</si>
  <si>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</si>
  <si>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</si>
  <si>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</si>
  <si>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</si>
  <si>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</si>
  <si>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</si>
  <si>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</si>
  <si>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</si>
  <si>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</si>
  <si>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</si>
  <si>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</si>
  <si>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</si>
  <si>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</si>
  <si>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</si>
  <si>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</si>
  <si>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</si>
  <si>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</si>
  <si>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</si>
  <si>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</si>
  <si>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</si>
  <si>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</si>
  <si>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</si>
  <si>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</si>
  <si>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</si>
  <si>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</si>
  <si>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</si>
  <si>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</si>
  <si>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</si>
  <si>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</si>
  <si>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</si>
  <si>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</si>
  <si>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</si>
  <si>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</si>
  <si>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</si>
  <si>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</si>
  <si>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</si>
  <si>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</si>
  <si>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</si>
  <si>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</si>
  <si>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</si>
  <si>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</si>
  <si>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</si>
  <si>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</si>
  <si>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</si>
  <si>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</si>
  <si>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</si>
  <si>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</si>
  <si>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</si>
  <si>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</si>
  <si>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</si>
  <si>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</si>
  <si>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</si>
  <si>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</si>
  <si>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</si>
  <si>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</si>
  <si>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</si>
  <si>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</si>
  <si>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</si>
  <si>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</si>
  <si>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</si>
  <si>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</si>
  <si>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</si>
  <si>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</si>
  <si>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</si>
  <si>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</si>
  <si>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</si>
  <si>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</si>
  <si>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</si>
  <si>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</si>
  <si>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</si>
  <si>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</si>
  <si>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</si>
  <si>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</si>
  <si>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</si>
  <si>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</si>
  <si>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</si>
  <si>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</si>
  <si>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</si>
  <si>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</si>
  <si>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</si>
  <si>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</si>
  <si>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</si>
  <si>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</si>
  <si>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</si>
  <si>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</si>
  <si>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</si>
  <si>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</si>
  <si>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</si>
  <si>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</si>
  <si>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</si>
  <si>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</si>
  <si>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</si>
  <si>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</si>
  <si>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</si>
  <si>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</si>
  <si>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</si>
  <si>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</si>
  <si>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</si>
  <si>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</si>
  <si>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</si>
  <si>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</si>
  <si>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</si>
  <si>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</si>
  <si>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</si>
  <si>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</si>
  <si>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</si>
  <si>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</si>
  <si>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</si>
  <si>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</si>
  <si>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</si>
  <si>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</si>
  <si>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</si>
  <si>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</si>
  <si>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</si>
  <si>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</si>
  <si>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</si>
  <si>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</si>
  <si>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</si>
  <si>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</si>
  <si>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</si>
  <si>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</si>
  <si>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</si>
  <si>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</si>
  <si>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</si>
  <si>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</si>
  <si>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</si>
  <si>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</si>
  <si>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</si>
  <si>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</si>
  <si>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</si>
  <si>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</si>
  <si>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</si>
  <si>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</si>
  <si>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</si>
  <si>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</si>
  <si>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</si>
  <si>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</si>
  <si>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</si>
  <si>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</si>
  <si>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</si>
  <si>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</si>
  <si>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</si>
  <si>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</si>
  <si>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</si>
  <si>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</si>
  <si>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</si>
  <si>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</si>
  <si>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</si>
  <si>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</si>
  <si>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</si>
  <si>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</si>
  <si>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</si>
  <si>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</si>
  <si>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</si>
  <si>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</si>
  <si>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</si>
  <si>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</si>
  <si>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</si>
  <si>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</si>
  <si>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</si>
  <si>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</si>
  <si>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</si>
  <si>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</si>
  <si>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</si>
  <si>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</si>
  <si>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</si>
  <si>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</si>
  <si>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</si>
  <si>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</si>
  <si>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</si>
  <si>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</si>
  <si>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</si>
  <si>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</si>
  <si>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</si>
  <si>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</si>
  <si>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</si>
  <si>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</si>
  <si>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</si>
  <si>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</si>
  <si>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</si>
  <si>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</si>
  <si>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</si>
  <si>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</si>
  <si>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</si>
  <si>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</si>
  <si>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</si>
  <si>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</si>
  <si>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</si>
  <si>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</si>
  <si>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</si>
  <si>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</si>
  <si>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</si>
  <si>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</si>
  <si>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</si>
  <si>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</si>
  <si>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</si>
  <si>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</si>
  <si>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</si>
  <si>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</si>
  <si>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</si>
  <si>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</si>
  <si>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</si>
  <si>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</si>
  <si>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</si>
  <si>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</si>
  <si>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</si>
  <si>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</si>
  <si>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</si>
  <si>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</si>
  <si>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</si>
  <si>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</si>
  <si>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</si>
  <si>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</si>
  <si>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</si>
  <si>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</si>
  <si>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</si>
  <si>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</si>
  <si>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</si>
  <si>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</si>
  <si>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</si>
  <si>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</si>
  <si>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</si>
  <si>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</si>
  <si>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</si>
  <si>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</si>
  <si>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</si>
  <si>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</si>
  <si>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</si>
  <si>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</si>
  <si>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</si>
  <si>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</si>
  <si>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</si>
  <si>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</si>
  <si>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</si>
  <si>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</si>
  <si>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</si>
  <si>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</si>
  <si>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</si>
  <si>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</si>
  <si>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</si>
  <si>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</si>
  <si>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</si>
  <si>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</si>
  <si>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</si>
  <si>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</si>
  <si>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</si>
  <si>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</si>
  <si>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</si>
  <si>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</si>
  <si>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</si>
  <si>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</si>
  <si>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</si>
  <si>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</si>
  <si>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</si>
  <si>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</si>
  <si>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</si>
  <si>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</si>
  <si>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</si>
  <si>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</si>
  <si>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</si>
  <si>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</si>
  <si>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</si>
  <si>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</si>
  <si>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</si>
  <si>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</si>
  <si>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</si>
  <si>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</si>
  <si>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</si>
  <si>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</si>
  <si>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</si>
  <si>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</si>
  <si>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</si>
  <si>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</si>
  <si>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</si>
  <si>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</si>
  <si>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</si>
  <si>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</si>
  <si>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</si>
  <si>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</si>
  <si>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</si>
  <si>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</si>
  <si>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</si>
  <si>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</si>
  <si>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</si>
  <si>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</si>
  <si>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</si>
  <si>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</si>
  <si>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</si>
  <si>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</si>
  <si>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</si>
  <si>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</si>
  <si>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</si>
  <si>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</si>
  <si>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</si>
  <si>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</si>
  <si>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</si>
  <si>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</si>
  <si>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</si>
  <si>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</si>
  <si>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</si>
  <si>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</si>
  <si>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</si>
  <si>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</si>
  <si>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</si>
  <si>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</si>
  <si>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</si>
  <si>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</si>
  <si>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</si>
  <si>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</si>
  <si>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</si>
  <si>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</si>
  <si>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</si>
  <si>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</si>
  <si>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</si>
  <si>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</si>
  <si>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</si>
  <si>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</si>
  <si>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</si>
  <si>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</si>
  <si>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</si>
  <si>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</si>
  <si>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</si>
  <si>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</si>
  <si>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</si>
  <si>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</si>
  <si>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</si>
  <si>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</si>
  <si>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</si>
  <si>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</si>
  <si>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</si>
  <si>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</si>
  <si>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</si>
  <si>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</si>
  <si>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</si>
  <si>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</si>
  <si>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</si>
  <si>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</si>
  <si>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</si>
  <si>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</si>
  <si>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</si>
  <si>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</si>
  <si>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</si>
  <si>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</si>
  <si>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</si>
  <si>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</si>
  <si>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</si>
  <si>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</si>
  <si>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</si>
  <si>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</si>
  <si>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</si>
  <si>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</si>
  <si>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</si>
  <si>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</si>
  <si>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</si>
  <si>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</si>
  <si>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</si>
  <si>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</si>
  <si>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</si>
  <si>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</si>
  <si>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</si>
  <si>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</si>
  <si>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</si>
  <si>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</si>
  <si>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</si>
  <si>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</si>
  <si>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</si>
  <si>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</si>
  <si>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</si>
  <si>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</si>
  <si>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</si>
  <si>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</si>
  <si>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</si>
  <si>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</si>
  <si>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</si>
  <si>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</si>
  <si>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</si>
  <si>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</si>
  <si>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</si>
  <si>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</si>
  <si>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</si>
  <si>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</si>
  <si>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</si>
  <si>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</si>
  <si>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</si>
  <si>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</si>
  <si>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</si>
  <si>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</si>
  <si>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</si>
  <si>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</si>
  <si>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</si>
  <si>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</si>
  <si>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</si>
  <si>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</si>
  <si>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</si>
  <si>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</si>
  <si>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</si>
  <si>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</si>
  <si>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</si>
  <si>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</si>
  <si>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</si>
  <si>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</si>
  <si>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</si>
  <si>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</si>
  <si>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</si>
  <si>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</si>
  <si>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</si>
  <si>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</si>
  <si>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</si>
  <si>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</si>
  <si>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</si>
  <si>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</si>
  <si>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</si>
  <si>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</si>
  <si>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</si>
  <si>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</si>
  <si>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</si>
  <si>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</si>
  <si>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</si>
  <si>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</si>
  <si>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</si>
  <si>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</si>
  <si>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</si>
  <si>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</si>
  <si>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</si>
  <si>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</si>
  <si>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</si>
  <si>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</si>
  <si>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</si>
  <si>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</si>
  <si>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</si>
  <si>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</si>
  <si>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</si>
  <si>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</si>
  <si>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</si>
  <si>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</si>
  <si>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</si>
  <si>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</si>
  <si>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</si>
  <si>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</si>
  <si>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</si>
  <si>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</si>
  <si>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</si>
  <si>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</si>
  <si>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</si>
  <si>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</si>
  <si>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</si>
  <si>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</si>
  <si>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</si>
  <si>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</si>
  <si>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</si>
  <si>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</si>
  <si>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</si>
  <si>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</si>
  <si>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</si>
  <si>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</si>
  <si>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</si>
  <si>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</si>
  <si>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</si>
  <si>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</si>
  <si>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</si>
  <si>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</si>
  <si>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</si>
  <si>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</si>
  <si>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</si>
  <si>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</si>
  <si>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</si>
  <si>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</si>
  <si>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</si>
  <si>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</si>
  <si>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</si>
  <si>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</si>
  <si>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</si>
  <si>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</si>
  <si>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</si>
  <si>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</si>
  <si>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</si>
  <si>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</si>
  <si>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</si>
  <si>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</si>
  <si>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</si>
  <si>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</si>
  <si>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</si>
  <si>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</si>
  <si>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</si>
  <si>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</si>
  <si>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</si>
  <si>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</si>
  <si>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</si>
  <si>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</si>
  <si>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</si>
  <si>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</si>
  <si>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</si>
  <si>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</si>
  <si>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</si>
  <si>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</si>
  <si>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</si>
  <si>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</si>
  <si>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</si>
  <si>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</si>
  <si>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</si>
  <si>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</si>
  <si>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</si>
  <si>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</si>
  <si>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</si>
  <si>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</si>
  <si>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</si>
  <si>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</si>
  <si>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</si>
  <si>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</si>
  <si>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</si>
  <si>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</si>
  <si>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</si>
  <si>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</si>
  <si>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</si>
  <si>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</si>
  <si>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</si>
  <si>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</si>
  <si>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</si>
  <si>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</si>
  <si>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</si>
  <si>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</si>
  <si>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</si>
  <si>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</si>
  <si>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</si>
  <si>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</si>
  <si>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</si>
  <si>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</si>
  <si>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</si>
  <si>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</si>
  <si>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</si>
  <si>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</si>
  <si>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</si>
  <si>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</si>
  <si>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</si>
  <si>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</si>
  <si>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</si>
  <si>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</si>
  <si>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</si>
  <si>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</si>
  <si>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</si>
  <si>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</si>
  <si>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</si>
  <si>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</si>
  <si>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</si>
  <si>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</si>
  <si>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</si>
  <si>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</si>
  <si>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</si>
  <si>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</si>
  <si>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</si>
  <si>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</si>
  <si>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</si>
  <si>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</si>
  <si>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</si>
  <si>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</si>
  <si>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</si>
  <si>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</si>
  <si>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</si>
  <si>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</si>
  <si>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</si>
  <si>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</si>
  <si>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</si>
  <si>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</si>
  <si>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</si>
  <si>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</si>
  <si>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</si>
  <si>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</si>
  <si>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</si>
  <si>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</si>
  <si>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</si>
  <si>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</si>
  <si>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</si>
  <si>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</si>
  <si>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</si>
  <si>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</si>
  <si>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</si>
  <si>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</si>
  <si>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</si>
  <si>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</si>
  <si>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</si>
  <si>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</si>
  <si>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</si>
  <si>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</si>
  <si>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</si>
  <si>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</si>
  <si>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</si>
  <si>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</si>
  <si>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</si>
  <si>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</si>
  <si>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</si>
  <si>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</si>
  <si>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</si>
  <si>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</si>
  <si>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</si>
  <si>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</si>
  <si>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</si>
  <si>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</si>
  <si>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</si>
  <si>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</si>
  <si>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</si>
  <si>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</si>
  <si>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</si>
  <si>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</si>
  <si>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</si>
  <si>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</si>
  <si>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</si>
  <si>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</si>
  <si>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</si>
  <si>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</si>
  <si>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</si>
  <si>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</si>
  <si>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</si>
  <si>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</si>
  <si>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</si>
  <si>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</si>
  <si>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</si>
  <si>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</si>
  <si>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</si>
  <si>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</si>
  <si>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</si>
  <si>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</si>
  <si>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</si>
  <si>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</si>
  <si>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</si>
  <si>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</si>
  <si>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</si>
  <si>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</si>
  <si>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</si>
  <si>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</si>
  <si>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</si>
  <si>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</si>
  <si>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</si>
  <si>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</si>
  <si>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</si>
  <si>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</si>
  <si>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</si>
  <si>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</si>
  <si>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</si>
  <si>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</si>
  <si>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</si>
  <si>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</si>
  <si>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</si>
  <si>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</si>
  <si>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</si>
  <si>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</si>
  <si>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</si>
  <si>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</si>
  <si>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</si>
  <si>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</si>
  <si>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</si>
  <si>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</si>
  <si>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</si>
  <si>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</si>
  <si>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</si>
  <si>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</si>
  <si>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</si>
  <si>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</si>
  <si>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</si>
  <si>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</si>
  <si>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</si>
  <si>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</si>
  <si>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</si>
  <si>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</si>
  <si>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</si>
  <si>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</si>
  <si>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</si>
  <si>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</si>
  <si>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</si>
  <si>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</si>
  <si>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</si>
  <si>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</si>
  <si>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</si>
  <si>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</si>
  <si>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</si>
  <si>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</si>
  <si>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</si>
  <si>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</si>
  <si>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</si>
  <si>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</si>
  <si>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</si>
  <si>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</si>
  <si>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</si>
  <si>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</si>
  <si>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</si>
  <si>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</si>
  <si>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</si>
  <si>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</si>
  <si>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</si>
  <si>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</si>
  <si>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</si>
  <si>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</si>
  <si>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</si>
  <si>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</si>
  <si>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</si>
  <si>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</si>
  <si>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</si>
  <si>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</si>
  <si>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</si>
  <si>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</si>
  <si>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</si>
  <si>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</si>
  <si>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</si>
  <si>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</si>
  <si>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</si>
  <si>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</si>
  <si>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</si>
  <si>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</si>
  <si>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</si>
  <si>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</si>
  <si>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</si>
  <si>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</si>
  <si>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</si>
  <si>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</si>
  <si>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</si>
  <si>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</si>
  <si>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</si>
  <si>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</si>
  <si>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</si>
  <si>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</si>
  <si>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</si>
  <si>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</si>
  <si>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</si>
  <si>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</si>
  <si>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</si>
  <si>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</si>
  <si>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</si>
  <si>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</si>
  <si>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</si>
  <si>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</si>
  <si>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</si>
  <si>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</si>
  <si>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</si>
  <si>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</si>
  <si>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</si>
  <si>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</si>
  <si>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</si>
  <si>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</si>
  <si>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</si>
  <si>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</si>
  <si>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</si>
  <si>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</si>
  <si>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</si>
  <si>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</si>
  <si>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</si>
  <si>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</si>
  <si>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</si>
  <si>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</si>
  <si>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</si>
  <si>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</si>
  <si>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</si>
  <si>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</si>
  <si>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</si>
  <si>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</si>
  <si>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</si>
  <si>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</si>
  <si>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</si>
  <si>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</si>
  <si>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</si>
  <si>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</si>
  <si>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</si>
  <si>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</si>
  <si>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</si>
  <si>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</si>
  <si>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</si>
  <si>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</si>
  <si>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</si>
  <si>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</si>
  <si>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</si>
  <si>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</si>
  <si>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</si>
  <si>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</si>
  <si>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</si>
  <si>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</si>
  <si>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</si>
  <si>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</si>
  <si>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</si>
  <si>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</si>
  <si>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</si>
  <si>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</si>
  <si>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</si>
  <si>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</si>
  <si>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</si>
  <si>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</si>
  <si>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</si>
  <si>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</si>
  <si>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</si>
  <si>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</si>
  <si>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</si>
  <si>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</si>
  <si>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</si>
  <si>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</si>
  <si>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</si>
  <si>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</si>
  <si>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</si>
  <si>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</si>
  <si>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</si>
  <si>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</si>
  <si>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</si>
  <si>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</si>
  <si>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</si>
  <si>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</si>
  <si>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</si>
  <si>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</si>
  <si>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</si>
  <si>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</si>
  <si>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</si>
  <si>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</si>
  <si>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</si>
  <si>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</si>
  <si>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</si>
  <si>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</si>
  <si>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</si>
  <si>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</si>
  <si>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</si>
  <si>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</si>
  <si>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</si>
  <si>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</si>
  <si>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</si>
  <si>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</si>
  <si>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</si>
  <si>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</si>
  <si>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</si>
  <si>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</si>
  <si>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</si>
  <si>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</si>
  <si>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</si>
  <si>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</si>
  <si>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</si>
  <si>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</si>
  <si>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</si>
  <si>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</si>
  <si>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</si>
  <si>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</si>
  <si>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</si>
  <si>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</si>
  <si>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</si>
  <si>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</si>
  <si>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</si>
  <si>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</si>
  <si>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</si>
  <si>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</si>
  <si>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</si>
  <si>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</si>
  <si>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</si>
  <si>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</si>
  <si>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</si>
  <si>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</si>
  <si>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</si>
  <si>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</si>
  <si>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</si>
  <si>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</si>
  <si>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</si>
  <si>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</si>
  <si>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</si>
  <si>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</si>
  <si>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</si>
  <si>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</si>
  <si>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</si>
  <si>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</si>
  <si>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</si>
  <si>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</si>
  <si>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</si>
  <si>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</si>
  <si>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</si>
  <si>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</si>
  <si>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</si>
  <si>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</si>
  <si>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</si>
  <si>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</si>
  <si>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</si>
  <si>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</si>
  <si>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</si>
  <si>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</si>
  <si>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</si>
  <si>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</si>
  <si>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</si>
  <si>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</si>
  <si>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</si>
  <si>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</si>
  <si>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</si>
  <si>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</si>
  <si>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</si>
  <si>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</si>
  <si>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</si>
  <si>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</si>
  <si>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</si>
  <si>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</si>
  <si>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</si>
  <si>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</si>
  <si>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</si>
  <si>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</si>
  <si>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</si>
  <si>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</si>
  <si>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</si>
  <si>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</si>
  <si>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</si>
  <si>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</si>
  <si>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</si>
  <si>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</si>
  <si>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</si>
  <si>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</si>
  <si>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</si>
  <si>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</si>
  <si>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</si>
  <si>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</si>
  <si>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</si>
  <si>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</si>
  <si>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</si>
  <si>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</si>
  <si>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</si>
  <si>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</si>
  <si>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</si>
  <si>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</si>
  <si>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</si>
  <si>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</si>
  <si>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</si>
  <si>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</si>
  <si>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</si>
  <si>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</si>
  <si>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</si>
  <si>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</si>
  <si>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</si>
  <si>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</si>
  <si>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</si>
  <si>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</si>
  <si>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</si>
  <si>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</si>
  <si>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</si>
  <si>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</si>
  <si>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</si>
  <si>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</si>
  <si>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</si>
  <si>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</si>
  <si>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</si>
  <si>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</si>
  <si>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</si>
  <si>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</si>
  <si>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</si>
  <si>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</si>
  <si>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</si>
  <si>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</si>
  <si>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</si>
  <si>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</si>
  <si>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</si>
  <si>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</si>
  <si>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</si>
  <si>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</si>
  <si>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</si>
  <si>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</si>
  <si>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</si>
  <si>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</si>
  <si>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</si>
  <si>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</si>
  <si>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</si>
  <si>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</si>
  <si>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</si>
  <si>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</si>
  <si>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</si>
  <si>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</si>
  <si>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</si>
  <si>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</si>
  <si>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</si>
  <si>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</si>
  <si>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</si>
  <si>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</si>
  <si>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</si>
  <si>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</si>
  <si>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</si>
  <si>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</si>
  <si>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</si>
  <si>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</si>
  <si>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</si>
  <si>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</si>
  <si>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</si>
  <si>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</si>
  <si>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</si>
  <si>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</si>
  <si>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</si>
  <si>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</si>
  <si>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</si>
  <si>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</si>
  <si>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</si>
  <si>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</si>
  <si>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</si>
  <si>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</si>
  <si>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</si>
  <si>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</si>
  <si>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</si>
  <si>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</si>
  <si>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</si>
  <si>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</si>
  <si>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</si>
  <si>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</si>
  <si>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</si>
  <si>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</si>
  <si>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</si>
  <si>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</si>
  <si>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</si>
  <si>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</si>
  <si>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</si>
  <si>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</si>
  <si>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</si>
  <si>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</si>
  <si>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</si>
  <si>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</si>
  <si>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</si>
  <si>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</si>
  <si>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</si>
  <si>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</si>
  <si>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</si>
  <si>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</si>
  <si>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</si>
  <si>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</si>
  <si>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</si>
  <si>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</si>
  <si>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</si>
  <si>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</si>
  <si>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</si>
  <si>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</si>
  <si>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</si>
  <si>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</si>
  <si>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</si>
  <si>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</si>
  <si>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</si>
  <si>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</si>
  <si>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</si>
  <si>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</si>
  <si>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</si>
  <si>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</si>
  <si>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</si>
  <si>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</si>
  <si>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</si>
  <si>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</si>
  <si>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</si>
  <si>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</si>
  <si>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</si>
  <si>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</si>
  <si>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</si>
  <si>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</si>
  <si>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</si>
  <si>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</si>
  <si>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</si>
  <si>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</si>
  <si>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</si>
  <si>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</si>
  <si>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</si>
  <si>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</si>
  <si>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</si>
  <si>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</si>
  <si>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</si>
  <si>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</si>
  <si>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</si>
  <si>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</si>
  <si>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</si>
  <si>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</si>
  <si>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</si>
  <si>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</si>
  <si>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</si>
  <si>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</si>
  <si>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</si>
  <si>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</si>
  <si>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</si>
  <si>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</si>
  <si>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</si>
  <si>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</si>
  <si>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</si>
  <si>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</si>
  <si>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</si>
  <si>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</si>
  <si>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</si>
  <si>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</si>
  <si>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</si>
  <si>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</si>
  <si>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</si>
  <si>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</si>
  <si>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</si>
  <si>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</si>
  <si>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</si>
  <si>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</si>
  <si>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</si>
  <si>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</si>
  <si>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</si>
  <si>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</si>
  <si>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</si>
  <si>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</si>
  <si>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</si>
  <si>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</si>
  <si>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</si>
  <si>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</si>
  <si>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</si>
  <si>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</si>
  <si>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</si>
  <si>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</si>
  <si>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</si>
  <si>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</si>
  <si>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</si>
  <si>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</si>
  <si>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</si>
  <si>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</si>
  <si>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</si>
  <si>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</si>
  <si>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</si>
  <si>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</si>
  <si>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</si>
  <si>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</si>
  <si>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</si>
  <si>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</si>
  <si>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</si>
  <si>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</si>
  <si>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</si>
  <si>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</si>
  <si>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</si>
  <si>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</si>
  <si>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</si>
  <si>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</si>
  <si>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</si>
  <si>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</si>
  <si>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</si>
  <si>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</si>
  <si>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</si>
  <si>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</si>
  <si>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</si>
  <si>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</si>
  <si>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</si>
  <si>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</si>
  <si>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</si>
  <si>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</si>
  <si>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</si>
  <si>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</si>
  <si>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</si>
  <si>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</si>
  <si>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</si>
  <si>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</si>
  <si>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</si>
  <si>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</si>
  <si>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</si>
  <si>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</si>
  <si>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</si>
  <si>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</si>
  <si>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</si>
  <si>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</si>
  <si>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</si>
  <si>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</si>
  <si>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</si>
  <si>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</si>
  <si>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</si>
  <si>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</si>
  <si>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</si>
  <si>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</si>
  <si>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</si>
  <si>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</si>
  <si>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</si>
  <si>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</si>
  <si>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</si>
  <si>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</si>
  <si>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</si>
  <si>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</si>
  <si>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</si>
  <si>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</si>
  <si>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</si>
  <si>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</si>
  <si>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</si>
  <si>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</si>
  <si>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</si>
  <si>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</si>
  <si>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</si>
  <si>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</si>
  <si>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</si>
  <si>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</si>
  <si>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</si>
  <si>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</si>
  <si>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</si>
  <si>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</si>
  <si>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</si>
  <si>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</si>
  <si>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</si>
  <si>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</si>
  <si>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</si>
  <si>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</si>
  <si>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</si>
  <si>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</si>
  <si>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</si>
  <si>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</si>
  <si>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</si>
  <si>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</si>
  <si>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</si>
  <si>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</si>
  <si>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</si>
  <si>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</si>
  <si>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</si>
  <si>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</si>
  <si>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</si>
  <si>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</si>
  <si>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</si>
  <si>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</si>
  <si>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</si>
  <si>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</si>
  <si>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</si>
  <si>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</si>
  <si>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</si>
  <si>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</si>
  <si>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</si>
  <si>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</si>
  <si>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</si>
  <si>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</si>
  <si>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</si>
  <si>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</si>
  <si>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</si>
  <si>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</si>
  <si>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</si>
  <si>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</si>
  <si>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</si>
  <si>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</si>
  <si>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</si>
  <si>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</si>
  <si>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</si>
  <si>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</si>
  <si>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</si>
  <si>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</si>
  <si>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</si>
  <si>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</si>
  <si>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</si>
  <si>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</si>
  <si>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</si>
  <si>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</si>
  <si>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</si>
  <si>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</si>
  <si>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</si>
  <si>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</si>
  <si>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</si>
  <si>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</si>
  <si>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</si>
  <si>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</si>
  <si>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</si>
  <si>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</si>
  <si>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</si>
  <si>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</si>
  <si>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</si>
  <si>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</si>
  <si>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</si>
  <si>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</si>
  <si>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</si>
  <si>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</si>
  <si>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</si>
  <si>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</si>
  <si>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</si>
  <si>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</si>
  <si>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</si>
  <si>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</si>
  <si>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</si>
  <si>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</si>
  <si>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</si>
  <si>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</si>
  <si>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</si>
  <si>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</si>
  <si>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</si>
  <si>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</si>
  <si>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</si>
  <si>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</si>
  <si>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</si>
  <si>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</si>
  <si>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</si>
  <si>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</si>
  <si>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</si>
  <si>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</si>
  <si>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</si>
  <si>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</si>
  <si>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</si>
  <si>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</si>
  <si>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</si>
  <si>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</si>
  <si>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</si>
  <si>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</si>
  <si>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</si>
  <si>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</si>
  <si>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</si>
  <si>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</si>
  <si>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</si>
  <si>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</si>
  <si>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</si>
  <si>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</si>
  <si>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</si>
  <si>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</si>
  <si>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</si>
  <si>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</si>
  <si>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</si>
  <si>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</si>
  <si>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</si>
  <si>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</si>
  <si>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</si>
  <si>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</si>
  <si>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</si>
  <si>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</si>
  <si>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</si>
  <si>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</si>
  <si>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</si>
  <si>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</si>
  <si>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</si>
  <si>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</si>
  <si>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</si>
  <si>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</si>
  <si>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</si>
  <si>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</si>
  <si>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</si>
  <si>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</si>
  <si>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</si>
  <si>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</si>
  <si>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</si>
  <si>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</si>
  <si>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</si>
  <si>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</si>
  <si>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</si>
  <si>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</si>
  <si>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</si>
  <si>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</si>
  <si>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</si>
  <si>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</si>
  <si>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</si>
  <si>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</si>
  <si>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</si>
  <si>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</si>
  <si>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</si>
  <si>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</si>
  <si>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</si>
  <si>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</si>
  <si>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</si>
  <si>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</si>
  <si>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</si>
  <si>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</si>
  <si>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</si>
  <si>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</si>
  <si>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</si>
  <si>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</si>
  <si>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</si>
  <si>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</si>
  <si>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</si>
  <si>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</si>
  <si>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</si>
  <si>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</si>
  <si>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</si>
  <si>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</si>
  <si>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</si>
  <si>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</si>
  <si>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</si>
  <si>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</si>
  <si>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</si>
  <si>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</si>
  <si>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</si>
  <si>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</si>
  <si>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</si>
  <si>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</si>
  <si>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</si>
  <si>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</si>
  <si>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</si>
  <si>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</si>
  <si>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</si>
  <si>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</si>
  <si>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</si>
  <si>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</si>
  <si>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</si>
  <si>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</si>
  <si>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</si>
  <si>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</si>
  <si>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</si>
  <si>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</si>
  <si>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</si>
  <si>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</si>
  <si>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</si>
  <si>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</si>
  <si>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</si>
  <si>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</si>
  <si>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</si>
  <si>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</si>
  <si>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</si>
  <si>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</si>
  <si>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</si>
  <si>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</si>
  <si>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</si>
  <si>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</si>
  <si>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</si>
  <si>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</si>
  <si>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</si>
  <si>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</si>
  <si>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</si>
  <si>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</si>
  <si>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</si>
  <si>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</si>
  <si>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</si>
  <si>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</si>
  <si>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</si>
  <si>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</si>
  <si>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</si>
  <si>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</si>
  <si>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</si>
  <si>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</si>
  <si>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</si>
  <si>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</si>
  <si>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</si>
  <si>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</si>
  <si>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</si>
  <si>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</si>
  <si>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</si>
  <si>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</si>
  <si>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</si>
  <si>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</si>
  <si>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</si>
  <si>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</si>
  <si>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</si>
  <si>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</si>
  <si>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</si>
  <si>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</si>
  <si>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</si>
  <si>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</si>
  <si>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</si>
  <si>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</si>
  <si>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</si>
  <si>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</si>
  <si>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</si>
  <si>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</si>
  <si>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</si>
  <si>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</si>
  <si>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</si>
  <si>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</si>
  <si>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</si>
  <si>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</si>
  <si>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</si>
  <si>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</si>
  <si>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</si>
  <si>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</si>
  <si>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</si>
  <si>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</si>
  <si>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</si>
  <si>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</si>
  <si>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</si>
  <si>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</si>
  <si>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</si>
  <si>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</si>
  <si>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</si>
  <si>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</si>
  <si>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</si>
  <si>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</si>
  <si>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</si>
  <si>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</si>
  <si>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</si>
  <si>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</si>
  <si>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</si>
  <si>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</si>
  <si>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</si>
  <si>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</si>
  <si>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</si>
  <si>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</si>
  <si>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</si>
  <si>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</si>
  <si>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</si>
  <si>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</si>
  <si>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</si>
  <si>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</si>
  <si>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</si>
  <si>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</si>
  <si>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</si>
  <si>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</si>
  <si>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</si>
  <si>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</si>
  <si>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</si>
  <si>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</si>
  <si>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</si>
  <si>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</si>
  <si>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</si>
  <si>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</si>
  <si>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</si>
  <si>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</si>
  <si>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</si>
  <si>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</si>
  <si>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</si>
  <si>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</si>
  <si>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</si>
  <si>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</si>
  <si>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</si>
  <si>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</si>
  <si>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</si>
  <si>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</si>
  <si>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</si>
  <si>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</si>
  <si>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</si>
  <si>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</si>
  <si>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</si>
  <si>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</si>
  <si>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</si>
  <si>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</si>
  <si>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</si>
  <si>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</si>
  <si>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</si>
  <si>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</si>
  <si>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</si>
  <si>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</si>
  <si>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</si>
  <si>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</si>
  <si>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</si>
  <si>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</si>
  <si>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</si>
  <si>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</si>
  <si>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</si>
  <si>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</si>
  <si>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</si>
  <si>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</si>
  <si>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</si>
  <si>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</si>
  <si>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</si>
  <si>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</si>
  <si>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</si>
  <si>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</si>
  <si>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</si>
  <si>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</si>
  <si>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</si>
  <si>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</si>
  <si>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</si>
  <si>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</si>
  <si>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</si>
  <si>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</si>
  <si>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</si>
  <si>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</si>
  <si>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</si>
  <si>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</si>
  <si>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</si>
  <si>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</si>
  <si>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</si>
  <si>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</si>
  <si>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</si>
  <si>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</si>
  <si>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</si>
  <si>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</si>
  <si>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</si>
  <si>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</si>
  <si>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</si>
  <si>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</si>
  <si>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</si>
  <si>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</si>
  <si>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</si>
  <si>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</si>
  <si>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</si>
  <si>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</si>
  <si>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</si>
  <si>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</si>
  <si>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</si>
  <si>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</si>
  <si>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</si>
  <si>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</si>
  <si>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</si>
  <si>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</si>
  <si>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</si>
  <si>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</si>
  <si>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</si>
  <si>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</si>
  <si>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</si>
  <si>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</si>
  <si>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</si>
  <si>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</si>
  <si>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</si>
  <si>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</si>
  <si>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</si>
  <si>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</si>
  <si>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</si>
  <si>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</si>
  <si>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</si>
  <si>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</si>
  <si>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</si>
  <si>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</si>
  <si>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</si>
  <si>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</si>
  <si>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</si>
  <si>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</si>
  <si>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</si>
  <si>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</si>
  <si>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</si>
  <si>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</si>
  <si>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</si>
  <si>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</si>
  <si>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</si>
  <si>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</si>
  <si>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</si>
  <si>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</si>
  <si>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</si>
  <si>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</si>
  <si>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</si>
  <si>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</si>
  <si>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</si>
  <si>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</si>
  <si>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</si>
  <si>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</si>
  <si>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</si>
  <si>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</si>
  <si>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</si>
  <si>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</si>
  <si>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</si>
  <si>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</si>
  <si>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</si>
  <si>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</si>
  <si>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</si>
  <si>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</si>
  <si>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</si>
  <si>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</si>
  <si>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</si>
  <si>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</si>
  <si>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</si>
  <si>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</si>
  <si>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</si>
  <si>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</si>
  <si>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</si>
  <si>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</si>
  <si>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</si>
  <si>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</si>
  <si>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</si>
  <si>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</si>
  <si>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</si>
  <si>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</si>
  <si>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</si>
  <si>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</si>
  <si>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</si>
  <si>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</si>
  <si>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</si>
  <si>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</si>
  <si>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</si>
  <si>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</si>
  <si>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</si>
  <si>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</si>
  <si>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</si>
  <si>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</si>
  <si>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</si>
  <si>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</si>
  <si>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</si>
  <si>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</si>
  <si>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</si>
  <si>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</si>
  <si>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</si>
  <si>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</si>
  <si>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</si>
  <si>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</si>
  <si>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</si>
  <si>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</si>
  <si>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</si>
  <si>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</si>
  <si>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</si>
  <si>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</si>
  <si>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</si>
  <si>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</si>
  <si>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</si>
  <si>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</si>
  <si>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</si>
  <si>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</si>
  <si>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</si>
  <si>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</si>
  <si>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</si>
  <si>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</si>
  <si>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</si>
  <si>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</si>
  <si>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</si>
  <si>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</si>
  <si>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</si>
  <si>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</si>
  <si>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</si>
  <si>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</si>
  <si>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</si>
  <si>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</si>
  <si>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</si>
  <si>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</si>
  <si>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</si>
  <si>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</si>
  <si>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</si>
  <si>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</si>
  <si>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</si>
  <si>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</si>
  <si>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</si>
  <si>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</si>
  <si>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</si>
  <si>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</si>
  <si>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</si>
  <si>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</si>
  <si>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</si>
  <si>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</si>
  <si>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</si>
  <si>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</si>
  <si>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</si>
  <si>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</si>
  <si>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</si>
  <si>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</si>
  <si>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</si>
  <si>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</si>
  <si>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</si>
  <si>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</si>
  <si>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</si>
  <si>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</si>
  <si>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</si>
  <si>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</si>
  <si>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</si>
  <si>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</si>
  <si>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</si>
  <si>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</si>
  <si>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</si>
  <si>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</si>
  <si>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</si>
  <si>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</si>
  <si>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</si>
  <si>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</si>
  <si>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</si>
  <si>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</si>
  <si>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</si>
  <si>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</si>
  <si>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</si>
  <si>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</si>
  <si>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</si>
  <si>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</si>
  <si>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</si>
  <si>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</si>
  <si>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</si>
  <si>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</si>
  <si>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</si>
  <si>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</si>
  <si>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</si>
  <si>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</si>
  <si>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</si>
  <si>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</si>
  <si>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</si>
  <si>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</si>
  <si>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</si>
  <si>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</si>
  <si>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</si>
  <si>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</si>
  <si>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</si>
  <si>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</si>
  <si>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</si>
  <si>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</si>
  <si>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</si>
  <si>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</si>
  <si>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</si>
  <si>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</si>
  <si>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</si>
  <si>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</si>
  <si>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</si>
  <si>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</si>
  <si>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</si>
  <si>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</si>
  <si>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</si>
  <si>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</si>
  <si>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</si>
  <si>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</si>
  <si>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</si>
  <si>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</si>
  <si>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</si>
  <si>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</si>
  <si>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</si>
  <si>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</si>
  <si>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</si>
  <si>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</si>
  <si>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</si>
  <si>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</si>
  <si>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</si>
  <si>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</si>
  <si>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</si>
  <si>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</si>
  <si>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</si>
  <si>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</si>
  <si>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</si>
  <si>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</si>
  <si>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</si>
  <si>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</si>
  <si>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</si>
  <si>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</si>
  <si>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</si>
  <si>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</si>
  <si>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</si>
  <si>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</si>
  <si>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</si>
  <si>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</si>
  <si>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</si>
  <si>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</si>
  <si>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</si>
  <si>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</si>
  <si>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</si>
  <si>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</si>
  <si>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</si>
  <si>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</si>
  <si>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</si>
  <si>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</si>
  <si>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</si>
  <si>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</si>
  <si>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</si>
  <si>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</si>
  <si>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</si>
  <si>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</si>
  <si>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</si>
  <si>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</si>
  <si>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</si>
  <si>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</si>
  <si>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</si>
  <si>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</si>
  <si>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</si>
  <si>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</si>
  <si>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</si>
  <si>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</si>
  <si>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</si>
  <si>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</si>
  <si>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</si>
  <si>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</si>
  <si>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</si>
  <si>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</si>
  <si>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</si>
  <si>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</si>
  <si>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</si>
  <si>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</si>
  <si>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</si>
  <si>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</si>
  <si>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</si>
  <si>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</si>
  <si>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</si>
  <si>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</si>
  <si>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</si>
  <si>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</si>
  <si>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</si>
  <si>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</si>
  <si>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</si>
  <si>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</si>
  <si>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</si>
  <si>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</si>
  <si>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</si>
  <si>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</si>
  <si>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</si>
  <si>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</si>
  <si>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</si>
  <si>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</si>
  <si>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</si>
  <si>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</si>
  <si>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</si>
  <si>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</si>
  <si>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</si>
  <si>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</si>
  <si>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</si>
  <si>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</si>
  <si>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</si>
  <si>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</si>
  <si>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</si>
  <si>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</si>
  <si>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</si>
  <si>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</si>
  <si>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</si>
  <si>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</si>
  <si>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</si>
  <si>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</si>
  <si>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</si>
  <si>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</si>
  <si>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</si>
  <si>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</si>
  <si>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</si>
  <si>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</si>
  <si>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</si>
  <si>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</si>
  <si>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</si>
  <si>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</si>
  <si>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</si>
  <si>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</si>
  <si>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</si>
  <si>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</si>
  <si>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</si>
  <si>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</si>
  <si>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</si>
  <si>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</si>
  <si>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</si>
  <si>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</si>
  <si>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</si>
  <si>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</si>
  <si>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</si>
  <si>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</si>
  <si>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</si>
  <si>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</si>
  <si>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</si>
  <si>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</si>
  <si>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</si>
  <si>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</si>
  <si>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</si>
  <si>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</si>
  <si>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</si>
  <si>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</si>
  <si>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</si>
  <si>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</si>
  <si>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</si>
  <si>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</si>
  <si>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</si>
  <si>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</si>
  <si>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</si>
  <si>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</si>
  <si>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</si>
  <si>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</si>
  <si>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</si>
  <si>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</si>
  <si>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</si>
  <si>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</si>
  <si>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</si>
  <si>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</si>
  <si>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</si>
  <si>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</si>
  <si>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</si>
  <si>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</si>
  <si>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</si>
  <si>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</si>
  <si>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</si>
  <si>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</si>
  <si>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</si>
  <si>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</si>
  <si>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</si>
  <si>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</si>
  <si>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</si>
  <si>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</si>
  <si>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</si>
  <si>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</si>
  <si>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</si>
  <si>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</si>
  <si>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</si>
  <si>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</si>
  <si>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</si>
  <si>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</si>
  <si>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</si>
  <si>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</si>
  <si>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</si>
  <si>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</si>
  <si>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</si>
  <si>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</si>
  <si>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</si>
  <si>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</si>
  <si>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</si>
  <si>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</si>
  <si>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</si>
  <si>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</si>
  <si>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</si>
  <si>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</si>
  <si>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</si>
  <si>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</si>
  <si>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</si>
  <si>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</si>
  <si>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</si>
  <si>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</si>
  <si>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</si>
  <si>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</si>
  <si>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</si>
  <si>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</si>
  <si>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</si>
  <si>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</si>
  <si>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</si>
  <si>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</si>
  <si>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</si>
  <si>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</si>
  <si>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</si>
  <si>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</si>
  <si>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</si>
  <si>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</si>
  <si>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</si>
  <si>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</si>
  <si>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</si>
  <si>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</si>
  <si>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</si>
  <si>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</si>
  <si>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</si>
  <si>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</si>
  <si>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</si>
  <si>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</si>
  <si>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</si>
  <si>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</si>
  <si>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</si>
  <si>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</si>
  <si>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</si>
  <si>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</si>
  <si>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</si>
  <si>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</si>
  <si>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</si>
  <si>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</si>
  <si>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</si>
  <si>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</si>
  <si>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</si>
  <si>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</si>
  <si>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</si>
  <si>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</si>
  <si>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</si>
  <si>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</si>
  <si>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</si>
  <si>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</si>
  <si>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</si>
  <si>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</si>
  <si>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</si>
  <si>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</si>
  <si>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</si>
  <si>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</si>
  <si>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</si>
  <si>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</si>
  <si>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</si>
  <si>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</si>
  <si>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</si>
  <si>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</si>
  <si>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</si>
  <si>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</si>
  <si>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</si>
  <si>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</si>
  <si>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</si>
  <si>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</si>
  <si>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</si>
  <si>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</si>
  <si>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</si>
  <si>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</si>
  <si>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</si>
  <si>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</si>
  <si>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</si>
  <si>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</si>
  <si>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</si>
  <si>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</si>
  <si>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</si>
  <si>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</si>
  <si>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</si>
  <si>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</si>
  <si>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</si>
  <si>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</si>
  <si>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</si>
  <si>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</si>
  <si>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</si>
  <si>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</si>
  <si>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</si>
  <si>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</si>
  <si>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</si>
  <si>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</si>
  <si>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</si>
  <si>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</si>
  <si>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</si>
  <si>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</si>
  <si>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</si>
  <si>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</si>
  <si>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</si>
  <si>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</si>
  <si>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</si>
  <si>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</si>
  <si>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</si>
  <si>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</si>
  <si>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</si>
  <si>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</si>
  <si>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</si>
  <si>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</si>
  <si>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</si>
  <si>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</si>
  <si>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</si>
  <si>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</si>
  <si>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</si>
  <si>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</si>
  <si>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</si>
  <si>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</si>
  <si>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</si>
  <si>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</si>
  <si>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</si>
  <si>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</si>
  <si>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</si>
  <si>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</si>
  <si>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</si>
  <si>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</si>
  <si>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</si>
  <si>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</si>
  <si>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</si>
  <si>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</si>
  <si>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</si>
  <si>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</si>
  <si>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</si>
  <si>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</si>
  <si>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</si>
  <si>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</si>
  <si>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</si>
  <si>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</si>
  <si>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</si>
  <si>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</si>
  <si>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</si>
  <si>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</si>
  <si>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</si>
  <si>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</si>
  <si>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</si>
  <si>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</si>
  <si>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</si>
  <si>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</si>
  <si>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</si>
  <si>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</si>
  <si>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</si>
  <si>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</si>
  <si>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</si>
  <si>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</si>
  <si>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</si>
  <si>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</si>
  <si>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</si>
  <si>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</si>
  <si>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</si>
  <si>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</si>
  <si>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</si>
  <si>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</si>
  <si>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</si>
  <si>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</si>
  <si>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</si>
  <si>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</si>
  <si>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</si>
  <si>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</si>
  <si>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</si>
  <si>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</si>
  <si>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</si>
  <si>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</si>
  <si>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</si>
  <si>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</si>
  <si>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</si>
  <si>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</si>
  <si>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</si>
  <si>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</si>
  <si>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</si>
  <si>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</si>
  <si>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</si>
  <si>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</si>
  <si>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</si>
  <si>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</si>
  <si>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</si>
  <si>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</si>
  <si>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</si>
  <si>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</si>
  <si>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</si>
  <si>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</si>
  <si>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</si>
  <si>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</si>
  <si>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</si>
  <si>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</si>
  <si>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</si>
  <si>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</si>
  <si>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</si>
  <si>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</si>
  <si>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</si>
  <si>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</si>
  <si>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</si>
  <si>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</si>
  <si>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</si>
  <si>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</si>
  <si>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</si>
  <si>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</si>
  <si>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</si>
  <si>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</si>
  <si>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</si>
  <si>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</si>
  <si>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</si>
  <si>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</si>
  <si>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</si>
  <si>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</si>
  <si>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</si>
  <si>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</si>
  <si>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</si>
  <si>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</si>
  <si>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</si>
  <si>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</si>
  <si>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</si>
  <si>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</si>
  <si>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</si>
  <si>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</si>
  <si>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</si>
  <si>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</si>
  <si>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</si>
  <si>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</si>
  <si>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</si>
  <si>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</si>
  <si>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</si>
  <si>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</si>
  <si>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</si>
  <si>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</si>
  <si>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</si>
  <si>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</si>
  <si>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</si>
  <si>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</si>
  <si>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</si>
  <si>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</si>
  <si>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</si>
  <si>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</si>
  <si>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</si>
  <si>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</si>
  <si>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</si>
  <si>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</si>
  <si>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</si>
  <si>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</si>
  <si>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</si>
  <si>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</si>
  <si>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</si>
  <si>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</si>
  <si>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</si>
  <si>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</si>
  <si>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</si>
  <si>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</si>
  <si>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</si>
  <si>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</si>
  <si>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</si>
  <si>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</si>
  <si>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</si>
  <si>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</si>
  <si>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</si>
  <si>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</si>
  <si>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</si>
  <si>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</si>
  <si>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</si>
  <si>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</si>
  <si>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</si>
  <si>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</si>
  <si>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</si>
  <si>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</si>
  <si>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</si>
  <si>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</si>
  <si>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</si>
  <si>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</si>
  <si>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</si>
  <si>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</si>
  <si>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</si>
  <si>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</si>
  <si>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</si>
  <si>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</si>
  <si>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</si>
  <si>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</si>
  <si>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</si>
  <si>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</si>
  <si>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</si>
  <si>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</si>
  <si>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</si>
  <si>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</si>
  <si>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</si>
  <si>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</si>
  <si>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</si>
  <si>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</si>
  <si>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</si>
  <si>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</si>
  <si>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</si>
  <si>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</si>
  <si>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</si>
  <si>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</si>
  <si>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</si>
  <si>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</si>
  <si>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</si>
  <si>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</si>
  <si>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</si>
  <si>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</si>
  <si>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</si>
  <si>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</si>
  <si>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</si>
  <si>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</si>
  <si>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</si>
  <si>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</si>
  <si>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</si>
  <si>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</si>
  <si>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</si>
  <si>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</si>
  <si>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</si>
  <si>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</si>
  <si>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</si>
  <si>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</si>
  <si>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</si>
  <si>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</si>
  <si>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</si>
  <si>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</si>
  <si>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</si>
  <si>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</si>
  <si>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</si>
  <si>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</si>
  <si>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</si>
  <si>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</si>
  <si>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</si>
  <si>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</si>
  <si>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</si>
  <si>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</si>
  <si>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</si>
  <si>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</si>
  <si>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</si>
  <si>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</si>
  <si>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</si>
  <si>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</si>
  <si>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</si>
  <si>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</si>
  <si>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</si>
  <si>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</si>
  <si>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</si>
  <si>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</si>
  <si>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</si>
  <si>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</si>
  <si>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</si>
  <si>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</si>
  <si>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</si>
  <si>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</si>
  <si>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</si>
  <si>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</si>
  <si>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</si>
  <si>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</si>
  <si>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</si>
  <si>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</si>
  <si>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</si>
  <si>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</si>
  <si>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</si>
  <si>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</si>
  <si>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</si>
  <si>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</si>
  <si>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</si>
  <si>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</si>
  <si>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</si>
  <si>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</si>
  <si>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</si>
  <si>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</si>
  <si>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</si>
  <si>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</si>
  <si>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</si>
  <si>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</si>
  <si>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</si>
  <si>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</si>
  <si>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</si>
  <si>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</si>
  <si>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</si>
  <si>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</si>
  <si>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</si>
  <si>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</si>
  <si>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</si>
  <si>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</si>
  <si>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</si>
  <si>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</si>
  <si>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</si>
  <si>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</si>
  <si>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</si>
  <si>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</si>
  <si>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</si>
  <si>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</si>
  <si>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</si>
  <si>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</si>
  <si>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</si>
  <si>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</si>
  <si>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</si>
  <si>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</si>
  <si>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</si>
  <si>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</si>
  <si>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</si>
  <si>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</si>
  <si>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</si>
  <si>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</si>
  <si>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</si>
  <si>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</si>
  <si>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</si>
  <si>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</si>
  <si>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</si>
  <si>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</si>
  <si>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</si>
  <si>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</si>
  <si>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</si>
  <si>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</si>
  <si>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</si>
  <si>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</si>
  <si>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</si>
  <si>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</si>
  <si>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</si>
  <si>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</si>
  <si>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</si>
  <si>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</si>
  <si>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</si>
  <si>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</si>
  <si>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</si>
  <si>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</si>
  <si>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</si>
  <si>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</si>
  <si>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</si>
  <si>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</si>
  <si>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</si>
  <si>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</si>
  <si>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</si>
  <si>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</si>
  <si>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</si>
  <si>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</si>
  <si>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</si>
  <si>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</si>
  <si>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</si>
  <si>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</si>
  <si>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</si>
  <si>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</si>
  <si>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</si>
  <si>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</si>
  <si>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</si>
  <si>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</si>
  <si>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</si>
  <si>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</si>
  <si>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</si>
  <si>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</si>
  <si>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</si>
  <si>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</si>
  <si>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</si>
  <si>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</si>
  <si>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</si>
  <si>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</si>
  <si>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</si>
  <si>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</si>
  <si>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</si>
  <si>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</si>
  <si>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</si>
  <si>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</si>
  <si>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</si>
  <si>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</si>
  <si>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</si>
  <si>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</si>
  <si>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</si>
  <si>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</si>
  <si>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</si>
  <si>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</si>
  <si>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</si>
  <si>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</si>
  <si>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</si>
  <si>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</si>
  <si>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</si>
  <si>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</si>
  <si>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</si>
  <si>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</si>
  <si>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</si>
  <si>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</si>
  <si>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</si>
  <si>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</si>
  <si>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</si>
  <si>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</si>
  <si>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</si>
  <si>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</si>
  <si>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</si>
  <si>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</si>
  <si>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</si>
  <si>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</si>
  <si>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</si>
  <si>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</si>
  <si>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</si>
  <si>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</si>
  <si>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</si>
  <si>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</si>
  <si>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</si>
  <si>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</si>
  <si>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</si>
  <si>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</si>
  <si>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</si>
  <si>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</si>
  <si>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</si>
  <si>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</si>
  <si>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</si>
  <si>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</si>
  <si>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</si>
  <si>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</si>
  <si>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</si>
  <si>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</si>
  <si>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</si>
  <si>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</si>
  <si>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</si>
  <si>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</si>
  <si>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</si>
  <si>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</si>
  <si>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</si>
  <si>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</si>
  <si>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</si>
  <si>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</si>
  <si>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</si>
  <si>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</si>
  <si>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</si>
  <si>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</si>
  <si>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</si>
  <si>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</si>
  <si>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</si>
  <si>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</si>
  <si>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</si>
  <si>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</si>
  <si>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</si>
  <si>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</si>
  <si>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</si>
  <si>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</si>
  <si>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</si>
  <si>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</si>
  <si>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</si>
  <si>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</si>
  <si>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</si>
  <si>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</si>
  <si>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</si>
  <si>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</si>
  <si>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</si>
  <si>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</si>
  <si>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</si>
  <si>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</si>
  <si>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</si>
  <si>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</si>
  <si>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</si>
  <si>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</si>
  <si>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</si>
  <si>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</si>
  <si>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</si>
  <si>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</si>
  <si>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</si>
  <si>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</si>
  <si>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</si>
  <si>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</si>
  <si>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</si>
  <si>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</si>
  <si>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</si>
  <si>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</si>
  <si>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</si>
  <si>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</si>
  <si>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</si>
  <si>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</si>
  <si>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</si>
  <si>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</si>
  <si>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</si>
  <si>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</si>
  <si>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</si>
  <si>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</si>
  <si>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</si>
  <si>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</si>
  <si>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</si>
  <si>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</si>
  <si>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</si>
  <si>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</si>
  <si>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</si>
  <si>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</si>
  <si>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</si>
  <si>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</si>
  <si>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</si>
  <si>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</si>
  <si>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</si>
  <si>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</si>
  <si>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</si>
  <si>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</si>
  <si>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</si>
  <si>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</si>
  <si>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</si>
  <si>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</si>
  <si>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</si>
  <si>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</si>
  <si>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</si>
  <si>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</si>
  <si>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</si>
  <si>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</si>
  <si>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</si>
  <si>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</si>
  <si>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</si>
  <si>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</si>
  <si>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</si>
  <si>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</si>
  <si>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</si>
  <si>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</si>
  <si>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</si>
  <si>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</si>
  <si>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</si>
  <si>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</si>
  <si>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</si>
  <si>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</si>
  <si>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</si>
  <si>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</si>
  <si>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</si>
  <si>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</si>
  <si>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</si>
  <si>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</si>
  <si>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</si>
  <si>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</si>
  <si>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</si>
  <si>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</si>
  <si>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</si>
  <si>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</si>
  <si>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</si>
  <si>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</si>
  <si>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</si>
  <si>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</si>
  <si>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</si>
  <si>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</si>
  <si>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</si>
  <si>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</si>
  <si>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</si>
  <si>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</si>
  <si>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</si>
  <si>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</si>
  <si>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</si>
  <si>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</si>
  <si>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</si>
  <si>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</si>
  <si>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</si>
  <si>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</si>
  <si>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</si>
  <si>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</si>
  <si>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</si>
  <si>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</si>
  <si>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</si>
  <si>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</si>
  <si>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</si>
  <si>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</si>
  <si>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</si>
  <si>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</si>
  <si>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</si>
  <si>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</si>
  <si>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</si>
  <si>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</si>
  <si>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</si>
  <si>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</si>
  <si>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</si>
  <si>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</si>
  <si>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</si>
  <si>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</si>
  <si>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</si>
  <si>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</si>
  <si>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</si>
  <si>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</si>
  <si>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</si>
  <si>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</si>
  <si>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</si>
  <si>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</si>
  <si>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</si>
  <si>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</si>
  <si>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</si>
  <si>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</si>
  <si>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</si>
  <si>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</si>
  <si>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</si>
  <si>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</si>
  <si>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</si>
  <si>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</si>
  <si>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</si>
  <si>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</si>
  <si>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</si>
  <si>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</si>
  <si>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</si>
  <si>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</si>
  <si>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</si>
  <si>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</si>
  <si>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</si>
  <si>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</si>
  <si>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</si>
  <si>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</si>
  <si>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</si>
  <si>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</si>
  <si>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</si>
  <si>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</si>
  <si>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</si>
  <si>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</si>
  <si>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</si>
  <si>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</si>
  <si>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</si>
  <si>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</si>
  <si>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</si>
  <si>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</si>
  <si>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</si>
  <si>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</si>
  <si>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</si>
  <si>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</si>
  <si>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</si>
  <si>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</si>
  <si>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</si>
  <si>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</si>
  <si>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</si>
  <si>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</si>
  <si>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</si>
  <si>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</si>
  <si>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</si>
  <si>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</si>
  <si>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</si>
  <si>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</si>
  <si>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</si>
  <si>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</si>
  <si>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</si>
  <si>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</si>
  <si>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</si>
  <si>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</si>
  <si>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</si>
  <si>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</si>
  <si>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</si>
  <si>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</si>
  <si>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</si>
  <si>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</si>
  <si>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</si>
  <si>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</si>
  <si>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</si>
  <si>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</si>
  <si>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</si>
  <si>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</si>
  <si>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</si>
  <si>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</si>
  <si>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</si>
  <si>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</si>
  <si>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</si>
  <si>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</si>
  <si>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</si>
  <si>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</si>
  <si>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</si>
  <si>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</si>
  <si>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</si>
  <si>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</si>
  <si>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</si>
  <si>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</si>
  <si>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</si>
  <si>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</si>
  <si>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</si>
  <si>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</si>
  <si>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</si>
  <si>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</si>
  <si>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</si>
  <si>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</si>
  <si>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</si>
  <si>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</si>
  <si>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</si>
  <si>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</si>
  <si>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</si>
  <si>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</si>
  <si>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</si>
  <si>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</si>
  <si>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</si>
  <si>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</si>
  <si>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</si>
  <si>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</si>
  <si>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</si>
  <si>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</si>
  <si>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</si>
  <si>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</si>
  <si>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</si>
  <si>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</si>
  <si>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</si>
  <si>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</si>
  <si>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</si>
  <si>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</si>
  <si>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</si>
  <si>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</si>
  <si>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</si>
  <si>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</si>
  <si>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</si>
  <si>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</si>
  <si>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</si>
  <si>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</si>
  <si>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</si>
  <si>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</si>
  <si>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</si>
  <si>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</si>
  <si>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</si>
  <si>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</si>
  <si>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</si>
  <si>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</si>
  <si>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</si>
  <si>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</si>
  <si>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</si>
  <si>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</si>
  <si>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</si>
  <si>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</si>
  <si>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</si>
  <si>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</si>
  <si>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</si>
  <si>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</si>
  <si>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</si>
  <si>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</si>
  <si>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</si>
  <si>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</si>
  <si>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</si>
  <si>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</si>
  <si>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</si>
  <si>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</si>
  <si>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</si>
  <si>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</si>
  <si>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</si>
  <si>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</si>
  <si>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</si>
  <si>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</si>
  <si>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</si>
  <si>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</si>
  <si>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</si>
  <si>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</si>
  <si>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</si>
  <si>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</si>
  <si>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</si>
  <si>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</si>
  <si>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</si>
  <si>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</si>
  <si>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</si>
  <si>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</si>
  <si>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</si>
  <si>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</si>
  <si>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</si>
  <si>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</si>
  <si>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</si>
  <si>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</si>
  <si>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</si>
  <si>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</si>
  <si>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</si>
  <si>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</si>
  <si>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</si>
  <si>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</si>
  <si>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</si>
  <si>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</si>
  <si>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</si>
  <si>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</si>
  <si>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</si>
  <si>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</si>
  <si>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</si>
  <si>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</si>
  <si>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</si>
  <si>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</si>
  <si>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</si>
  <si>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</si>
  <si>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</si>
  <si>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</si>
  <si>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</si>
  <si>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</si>
  <si>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</si>
  <si>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</si>
  <si>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</si>
  <si>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</si>
  <si>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</si>
  <si>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</si>
  <si>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</si>
  <si>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</si>
  <si>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</si>
  <si>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</si>
  <si>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</si>
  <si>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</si>
  <si>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</si>
  <si>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</si>
  <si>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</si>
  <si>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</si>
  <si>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</si>
  <si>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</si>
  <si>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</si>
  <si>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</si>
  <si>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</si>
  <si>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</si>
  <si>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</si>
  <si>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</si>
  <si>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</si>
  <si>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</si>
  <si>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</si>
  <si>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</si>
  <si>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</si>
  <si>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</si>
  <si>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</si>
  <si>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</si>
  <si>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</si>
  <si>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</si>
  <si>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</si>
  <si>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</si>
  <si>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</si>
  <si>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</si>
  <si>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</si>
  <si>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</si>
  <si>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</si>
  <si>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</si>
  <si>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</si>
  <si>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</si>
  <si>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</si>
  <si>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</si>
  <si>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</si>
  <si>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</si>
  <si>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</si>
  <si>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</si>
  <si>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</si>
  <si>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</si>
  <si>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</si>
  <si>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</si>
  <si>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</si>
  <si>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</si>
  <si>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</si>
  <si>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</si>
  <si>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</si>
  <si>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</si>
  <si>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</si>
  <si>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</si>
  <si>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</si>
  <si>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</si>
  <si>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</si>
  <si>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</si>
  <si>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</si>
  <si>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</si>
  <si>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</si>
  <si>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</si>
  <si>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</si>
  <si>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</si>
  <si>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</si>
  <si>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</si>
  <si>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</si>
  <si>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</si>
  <si>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</si>
  <si>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</si>
  <si>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</si>
  <si>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</si>
  <si>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</si>
  <si>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</si>
  <si>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</si>
  <si>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</si>
  <si>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</si>
  <si>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</si>
  <si>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</si>
  <si>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</si>
  <si>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</si>
  <si>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</si>
  <si>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</si>
  <si>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</si>
  <si>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</si>
  <si>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</si>
  <si>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</si>
  <si>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</si>
  <si>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</si>
  <si>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</si>
  <si>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</si>
  <si>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</si>
  <si>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</si>
  <si>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</si>
  <si>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</si>
  <si>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</si>
  <si>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</si>
  <si>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</si>
  <si>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</si>
  <si>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</si>
  <si>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</si>
  <si>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</si>
  <si>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</si>
  <si>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</si>
  <si>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</si>
  <si>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</si>
  <si>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</si>
  <si>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</si>
  <si>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</si>
  <si>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</si>
  <si>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</si>
  <si>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</si>
  <si>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</si>
  <si>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</si>
  <si>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</si>
  <si>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</si>
  <si>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</si>
  <si>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</si>
  <si>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</si>
  <si>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</si>
  <si>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</si>
  <si>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</si>
  <si>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</si>
  <si>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</si>
  <si>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</si>
  <si>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</si>
  <si>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</si>
  <si>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</si>
  <si>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</si>
  <si>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</si>
  <si>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</si>
  <si>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</si>
  <si>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</si>
  <si>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</si>
  <si>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</si>
  <si>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</si>
  <si>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</si>
  <si>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</si>
  <si>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</si>
  <si>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</si>
  <si>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</si>
  <si>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</si>
  <si>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</si>
  <si>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</si>
  <si>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</si>
  <si>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</si>
  <si>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</si>
  <si>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</si>
  <si>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</si>
  <si>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</si>
  <si>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</si>
  <si>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</si>
  <si>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</si>
  <si>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</si>
  <si>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</si>
  <si>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</si>
  <si>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</si>
  <si>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</si>
  <si>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</si>
  <si>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</si>
  <si>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</si>
  <si>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</si>
  <si>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</si>
  <si>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</si>
  <si>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</si>
  <si>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</si>
  <si>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</si>
  <si>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</si>
  <si>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</si>
  <si>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</si>
  <si>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</si>
  <si>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</si>
  <si>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</si>
  <si>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</si>
  <si>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</si>
  <si>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</si>
  <si>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</si>
  <si>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</si>
  <si>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</si>
  <si>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</si>
  <si>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</si>
  <si>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</si>
  <si>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</si>
  <si>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</si>
  <si>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</si>
  <si>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</si>
  <si>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</si>
  <si>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</si>
  <si>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</si>
  <si>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</si>
  <si>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</si>
  <si>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</si>
  <si>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</si>
  <si>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</si>
  <si>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</si>
  <si>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</si>
  <si>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</si>
  <si>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</si>
  <si>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</si>
  <si>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</si>
  <si>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</si>
  <si>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</si>
  <si>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</si>
  <si>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</si>
  <si>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</si>
  <si>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</si>
  <si>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</si>
  <si>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</si>
  <si>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</si>
  <si>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</si>
  <si>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</si>
  <si>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</si>
  <si>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</si>
  <si>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</si>
  <si>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</si>
  <si>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</si>
  <si>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</si>
  <si>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</si>
  <si>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</si>
  <si>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</si>
  <si>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</si>
  <si>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</si>
  <si>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</si>
  <si>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</si>
  <si>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</si>
  <si>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</si>
  <si>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</si>
  <si>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</si>
  <si>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</si>
  <si>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</si>
  <si>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</si>
  <si>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</si>
  <si>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</si>
  <si>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</si>
  <si>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</si>
  <si>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</si>
  <si>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</si>
  <si>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</si>
  <si>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</si>
  <si>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</si>
  <si>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</si>
  <si>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</si>
  <si>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</si>
  <si>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</si>
  <si>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</si>
  <si>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</si>
  <si>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</si>
  <si>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</si>
  <si>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</si>
  <si>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</si>
  <si>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</si>
  <si>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</si>
  <si>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</si>
  <si>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</si>
  <si>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</si>
  <si>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</si>
  <si>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</si>
  <si>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</si>
  <si>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</si>
  <si>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</si>
  <si>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</si>
  <si>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</si>
  <si>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</si>
  <si>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</si>
  <si>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</si>
  <si>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</si>
  <si>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</si>
  <si>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</si>
  <si>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</si>
  <si>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</si>
  <si>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</si>
  <si>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</si>
  <si>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</si>
  <si>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</si>
  <si>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</si>
  <si>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</si>
  <si>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</si>
  <si>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</si>
  <si>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</si>
  <si>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</si>
  <si>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</si>
  <si>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</si>
  <si>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</si>
  <si>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</si>
  <si>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</si>
  <si>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</si>
  <si>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</si>
  <si>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</si>
  <si>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</si>
  <si>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</si>
  <si>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</si>
  <si>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</si>
  <si>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</si>
  <si>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</si>
  <si>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</si>
  <si>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</si>
  <si>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</si>
  <si>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</si>
  <si>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</si>
  <si>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</si>
  <si>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</si>
  <si>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</si>
  <si>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</si>
  <si>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</si>
  <si>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</si>
  <si>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</si>
  <si>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</si>
  <si>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</si>
  <si>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</si>
  <si>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</si>
  <si>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</si>
  <si>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</si>
  <si>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</si>
  <si>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</si>
  <si>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</si>
  <si>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</si>
  <si>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</si>
  <si>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</si>
  <si>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</si>
  <si>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</si>
  <si>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</si>
  <si>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</si>
  <si>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</si>
  <si>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</si>
  <si>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</si>
  <si>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</si>
  <si>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</si>
  <si>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</si>
  <si>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</si>
  <si>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</si>
  <si>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</si>
  <si>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</si>
  <si>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</si>
  <si>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</si>
  <si>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</si>
  <si>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</si>
  <si>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</si>
  <si>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</si>
  <si>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</si>
  <si>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</si>
  <si>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</si>
  <si>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</si>
  <si>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</si>
  <si>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</si>
  <si>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</si>
  <si>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</si>
  <si>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</si>
  <si>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</si>
  <si>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</si>
  <si>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</si>
  <si>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</si>
  <si>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</si>
  <si>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</si>
  <si>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</si>
  <si>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</si>
  <si>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</si>
  <si>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</si>
  <si>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</si>
  <si>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</si>
  <si>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</si>
  <si>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</si>
  <si>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</si>
  <si>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</si>
  <si>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</si>
  <si>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</si>
  <si>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</si>
  <si>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</si>
  <si>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</si>
  <si>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</si>
  <si>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</si>
  <si>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</si>
  <si>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</si>
  <si>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</si>
  <si>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</si>
  <si>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</si>
  <si>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</si>
  <si>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</si>
  <si>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</si>
  <si>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</si>
  <si>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</si>
  <si>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</si>
  <si>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</si>
  <si>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</si>
  <si>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</si>
  <si>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</si>
  <si>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</si>
  <si>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</si>
  <si>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</si>
  <si>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</si>
  <si>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</si>
  <si>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</si>
  <si>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</si>
  <si>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</si>
  <si>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</si>
  <si>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</si>
  <si>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</si>
  <si>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</si>
  <si>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</si>
  <si>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</si>
  <si>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</si>
  <si>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</si>
  <si>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</si>
  <si>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</si>
  <si>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</si>
  <si>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</si>
  <si>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</si>
  <si>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</si>
  <si>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</si>
  <si>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</si>
  <si>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</si>
  <si>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</si>
  <si>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</si>
  <si>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</si>
  <si>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</si>
  <si>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</si>
  <si>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</si>
  <si>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</si>
  <si>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</si>
  <si>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</si>
  <si>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</si>
  <si>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</si>
  <si>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</si>
  <si>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</si>
  <si>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</si>
  <si>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</si>
  <si>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</si>
  <si>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</si>
  <si>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</si>
  <si>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</si>
  <si>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</si>
  <si>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</si>
  <si>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</si>
  <si>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</si>
  <si>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</si>
  <si>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</si>
  <si>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</si>
  <si>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</si>
  <si>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</si>
  <si>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</si>
  <si>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</si>
  <si>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</si>
  <si>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</si>
  <si>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</si>
  <si>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</si>
  <si>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</si>
  <si>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</si>
  <si>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</si>
  <si>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</si>
  <si>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</si>
  <si>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</si>
  <si>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</si>
  <si>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</si>
  <si>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</si>
  <si>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</si>
  <si>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</si>
  <si>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</si>
  <si>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</si>
  <si>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</si>
  <si>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</si>
  <si>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</si>
  <si>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</si>
  <si>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</si>
  <si>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</si>
  <si>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</si>
  <si>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</si>
  <si>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</si>
  <si>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</si>
  <si>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</si>
  <si>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</si>
  <si>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</si>
  <si>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</si>
  <si>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</si>
  <si>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</si>
  <si>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</si>
  <si>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</si>
  <si>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</si>
  <si>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</si>
  <si>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</si>
  <si>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</si>
  <si>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</si>
  <si>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</si>
  <si>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</si>
  <si>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</si>
  <si>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</si>
  <si>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</si>
  <si>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</si>
  <si>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</si>
  <si>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</si>
  <si>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</si>
  <si>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</si>
  <si>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</si>
  <si>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</si>
  <si>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</si>
  <si>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</si>
  <si>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</si>
  <si>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</si>
  <si>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</si>
  <si>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</si>
  <si>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</si>
  <si>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</si>
  <si>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</si>
  <si>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</si>
  <si>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</si>
  <si>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</si>
  <si>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</si>
  <si>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</si>
  <si>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</si>
  <si>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</si>
  <si>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</si>
  <si>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</si>
  <si>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</si>
  <si>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</si>
  <si>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</si>
  <si>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</si>
  <si>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</si>
  <si>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</si>
  <si>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</si>
  <si>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</si>
  <si>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</si>
  <si>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</si>
  <si>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</si>
  <si>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</si>
  <si>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</si>
  <si>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</si>
  <si>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</si>
  <si>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</si>
  <si>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</si>
  <si>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</si>
  <si>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</si>
  <si>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</si>
  <si>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</si>
  <si>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</si>
  <si>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</si>
  <si>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</si>
  <si>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</si>
  <si>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</si>
  <si>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</si>
  <si>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</si>
  <si>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</si>
  <si>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</si>
  <si>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</si>
  <si>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</si>
  <si>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</si>
  <si>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</si>
  <si>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</si>
  <si>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</si>
  <si>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</si>
  <si>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</si>
  <si>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</si>
  <si>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</si>
  <si>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</si>
  <si>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</si>
  <si>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</si>
  <si>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</si>
  <si>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</si>
  <si>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</si>
  <si>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</si>
  <si>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</si>
  <si>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</si>
  <si>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</si>
  <si>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</si>
  <si>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</si>
  <si>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</si>
  <si>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</si>
  <si>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</si>
  <si>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</si>
  <si>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</si>
  <si>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</si>
  <si>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</si>
  <si>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</si>
  <si>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</si>
  <si>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</si>
  <si>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</si>
  <si>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</si>
  <si>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</si>
  <si>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</si>
  <si>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</si>
  <si>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</si>
  <si>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</si>
  <si>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</si>
  <si>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</si>
  <si>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</si>
  <si>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</si>
  <si>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</si>
  <si>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</si>
  <si>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</si>
  <si>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</si>
  <si>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</si>
  <si>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</si>
  <si>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</si>
  <si>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</si>
  <si>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</si>
  <si>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</si>
  <si>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</si>
  <si>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</si>
  <si>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</si>
  <si>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</si>
  <si>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</si>
  <si>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</si>
  <si>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</si>
  <si>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</si>
  <si>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</si>
  <si>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</si>
  <si>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</si>
  <si>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</si>
  <si>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</si>
  <si>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</si>
  <si>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</si>
  <si>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</si>
  <si>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</si>
  <si>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</si>
  <si>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</si>
  <si>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</si>
  <si>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</si>
  <si>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</si>
  <si>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</si>
  <si>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</si>
  <si>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</si>
  <si>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</si>
  <si>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</si>
  <si>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</si>
  <si>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</si>
  <si>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</si>
  <si>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</si>
  <si>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</si>
  <si>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</si>
  <si>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</si>
  <si>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</si>
  <si>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</si>
  <si>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</si>
  <si>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</si>
  <si>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</si>
  <si>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</si>
  <si>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</si>
  <si>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</si>
  <si>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</si>
  <si>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</si>
  <si>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</si>
  <si>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</si>
  <si>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</si>
  <si>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</si>
  <si>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</si>
  <si>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</si>
  <si>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</si>
  <si>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</si>
  <si>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</si>
  <si>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</si>
  <si>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</si>
  <si>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</si>
  <si>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</si>
  <si>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</si>
  <si>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</si>
  <si>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</si>
  <si>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</si>
  <si>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</si>
  <si>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</si>
  <si>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</si>
  <si>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</si>
  <si>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</si>
  <si>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</si>
  <si>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</si>
  <si>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</si>
  <si>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</si>
  <si>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</si>
  <si>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</si>
  <si>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</si>
  <si>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</si>
  <si>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</si>
  <si>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</si>
  <si>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</si>
  <si>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</si>
  <si>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</si>
  <si>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</si>
  <si>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</si>
  <si>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</si>
  <si>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</si>
  <si>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</si>
  <si>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</si>
  <si>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</si>
  <si>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</si>
  <si>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</si>
  <si>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</si>
  <si>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</si>
  <si>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</si>
  <si>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</si>
  <si>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</si>
  <si>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</si>
  <si>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</si>
  <si>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</si>
  <si>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</si>
  <si>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</si>
  <si>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</si>
  <si>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</si>
  <si>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</si>
  <si>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</si>
  <si>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</si>
  <si>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</si>
  <si>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</si>
  <si>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</si>
  <si>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</si>
  <si>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</si>
  <si>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</si>
  <si>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</si>
  <si>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</si>
  <si>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</si>
  <si>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</si>
  <si>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</si>
  <si>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</si>
  <si>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</si>
  <si>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</si>
  <si>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</si>
  <si>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</si>
  <si>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</si>
  <si>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</si>
  <si>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</si>
  <si>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</si>
  <si>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</si>
  <si>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</si>
  <si>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</si>
  <si>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</si>
  <si>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</si>
  <si>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</si>
  <si>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</si>
  <si>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</si>
  <si>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</si>
  <si>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</si>
  <si>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</si>
  <si>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</si>
  <si>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</si>
  <si>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</si>
  <si>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</si>
  <si>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</si>
  <si>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</si>
  <si>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</si>
  <si>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</si>
  <si>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</si>
  <si>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</si>
  <si>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</si>
  <si>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</si>
  <si>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</si>
  <si>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</si>
  <si>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</si>
  <si>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</si>
  <si>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</si>
  <si>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</si>
  <si>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</si>
  <si>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</si>
  <si>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</si>
  <si>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</si>
  <si>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</si>
  <si>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</si>
  <si>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</si>
  <si>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</si>
  <si>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</si>
  <si>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</si>
  <si>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</si>
  <si>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</si>
  <si>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</si>
  <si>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</si>
  <si>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</si>
  <si>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</si>
  <si>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</si>
  <si>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</si>
  <si>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</si>
  <si>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</si>
  <si>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</si>
  <si>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</si>
  <si>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</si>
  <si>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</si>
  <si>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</si>
  <si>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</si>
  <si>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</si>
  <si>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</si>
  <si>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</si>
  <si>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</si>
  <si>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</si>
  <si>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</si>
  <si>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</si>
  <si>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</si>
  <si>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</si>
  <si>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</si>
  <si>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</si>
  <si>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</si>
  <si>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</si>
  <si>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</si>
  <si>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</si>
  <si>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</si>
  <si>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</si>
  <si>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</si>
  <si>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</si>
  <si>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</si>
  <si>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</si>
  <si>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</si>
  <si>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</si>
  <si>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</si>
  <si>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</si>
  <si>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</si>
  <si>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</si>
  <si>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</si>
  <si>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</si>
  <si>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</si>
  <si>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</si>
  <si>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</si>
  <si>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</si>
  <si>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</si>
  <si>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</si>
  <si>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</si>
  <si>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</si>
  <si>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</si>
  <si>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</si>
  <si>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</si>
  <si>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</si>
  <si>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</si>
  <si>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</si>
  <si>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</si>
  <si>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</si>
  <si>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</si>
  <si>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</si>
  <si>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</si>
  <si>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</si>
  <si>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</si>
  <si>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</si>
  <si>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</si>
  <si>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</si>
  <si>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</si>
  <si>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</si>
  <si>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</si>
  <si>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</si>
  <si>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</si>
  <si>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</si>
  <si>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</si>
  <si>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</si>
  <si>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</si>
  <si>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</si>
  <si>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</si>
  <si>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</si>
  <si>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</si>
  <si>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</si>
  <si>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</si>
  <si>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</si>
  <si>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</si>
  <si>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</si>
  <si>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</si>
  <si>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</si>
  <si>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</si>
  <si>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</si>
  <si>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</si>
  <si>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</si>
  <si>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</si>
  <si>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</si>
  <si>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</si>
  <si>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</si>
  <si>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</si>
  <si>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</si>
  <si>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</si>
  <si>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</si>
  <si>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</si>
  <si>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</si>
  <si>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</si>
  <si>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</si>
  <si>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</si>
  <si>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</si>
  <si>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</si>
  <si>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</si>
  <si>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</si>
  <si>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</si>
  <si>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</si>
  <si>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</si>
  <si>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</si>
  <si>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</si>
  <si>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</si>
  <si>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</si>
  <si>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</si>
  <si>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</si>
  <si>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</si>
  <si>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</si>
  <si>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</si>
  <si>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</si>
  <si>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</si>
  <si>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</si>
  <si>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</si>
  <si>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</si>
  <si>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</si>
  <si>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</si>
  <si>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</si>
  <si>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</si>
  <si>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</si>
  <si>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</si>
  <si>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</si>
  <si>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</si>
  <si>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</si>
  <si>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</si>
  <si>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</si>
  <si>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</si>
  <si>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</si>
  <si>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</si>
  <si>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</si>
  <si>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</si>
  <si>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</si>
  <si>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</si>
  <si>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</si>
  <si>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</si>
  <si>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</si>
  <si>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</si>
  <si>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</si>
  <si>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</si>
  <si>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</si>
  <si>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</si>
  <si>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</si>
  <si>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</si>
  <si>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</si>
  <si>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</si>
  <si>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</si>
  <si>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</si>
  <si>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</si>
  <si>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</si>
  <si>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</si>
  <si>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</si>
  <si>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</si>
  <si>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</si>
  <si>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</si>
  <si>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</si>
  <si>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</si>
  <si>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</si>
  <si>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</si>
  <si>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</si>
  <si>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</si>
  <si>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</si>
  <si>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</si>
  <si>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</si>
  <si>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</si>
  <si>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</si>
  <si>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</si>
  <si>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</si>
  <si>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</si>
  <si>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</si>
  <si>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</si>
  <si>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</si>
  <si>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</si>
  <si>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</si>
  <si>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</si>
  <si>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</si>
  <si>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</si>
  <si>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</si>
  <si>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</si>
  <si>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</si>
  <si>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</si>
  <si>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</si>
  <si>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</si>
  <si>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</si>
  <si>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</si>
  <si>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</si>
  <si>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</si>
  <si>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</si>
  <si>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</si>
  <si>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</si>
  <si>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</si>
  <si>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</si>
  <si>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</si>
  <si>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</si>
  <si>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</si>
  <si>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</si>
  <si>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</si>
  <si>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</si>
  <si>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</si>
  <si>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</si>
  <si>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</si>
  <si>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</si>
  <si>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</si>
  <si>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</si>
  <si>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</si>
  <si>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</si>
  <si>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</si>
  <si>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</si>
  <si>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</si>
  <si>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</si>
  <si>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</si>
  <si>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</si>
  <si>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</si>
  <si>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</si>
  <si>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</si>
  <si>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</si>
  <si>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</si>
  <si>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</si>
  <si>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</si>
  <si>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</si>
  <si>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</si>
  <si>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</si>
  <si>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</si>
  <si>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</si>
  <si>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</si>
  <si>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</si>
  <si>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</si>
  <si>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</si>
  <si>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</si>
  <si>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</si>
  <si>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</si>
  <si>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</si>
  <si>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</si>
  <si>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</si>
  <si>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</si>
  <si>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</si>
  <si>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</si>
  <si>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</si>
  <si>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</si>
  <si>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</si>
  <si>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</si>
  <si>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</si>
  <si>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</si>
  <si>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</si>
  <si>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</si>
  <si>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</si>
  <si>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</si>
  <si>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</si>
  <si>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</si>
  <si>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</si>
  <si>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</si>
  <si>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</si>
  <si>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</si>
  <si>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</si>
  <si>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</si>
  <si>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</si>
  <si>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</si>
  <si>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</si>
  <si>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</si>
  <si>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</si>
  <si>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</si>
  <si>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</si>
  <si>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</si>
  <si>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</si>
  <si>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</si>
  <si>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</si>
  <si>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</si>
  <si>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</si>
  <si>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</si>
  <si>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</si>
  <si>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</si>
  <si>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</si>
  <si>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</si>
  <si>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</si>
  <si>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</si>
  <si>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</si>
  <si>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</si>
  <si>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</si>
  <si>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</si>
  <si>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</si>
  <si>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</si>
  <si>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</si>
  <si>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</si>
  <si>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</si>
  <si>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</si>
  <si>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</si>
  <si>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</si>
  <si>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</si>
  <si>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</si>
  <si>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</si>
  <si>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</si>
  <si>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</si>
  <si>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</si>
  <si>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</si>
  <si>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</si>
  <si>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</si>
  <si>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</si>
  <si>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</si>
  <si>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</si>
  <si>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</si>
  <si>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</si>
  <si>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</si>
  <si>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</si>
  <si>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</si>
  <si>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</si>
  <si>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</si>
  <si>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</si>
  <si>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</si>
  <si>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</si>
  <si>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</si>
  <si>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</si>
  <si>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</si>
  <si>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</si>
  <si>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</si>
  <si>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</si>
  <si>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</si>
  <si>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</si>
  <si>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</si>
  <si>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</si>
  <si>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</si>
  <si>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</si>
  <si>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</si>
  <si>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</si>
  <si>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</si>
  <si>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</si>
  <si>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</si>
  <si>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</si>
  <si>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</si>
  <si>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</si>
  <si>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</si>
  <si>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</si>
  <si>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</si>
  <si>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</si>
  <si>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</si>
  <si>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</si>
  <si>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</si>
  <si>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</si>
  <si>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</si>
  <si>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</si>
  <si>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</si>
  <si>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</si>
  <si>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</si>
  <si>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</si>
  <si>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</si>
  <si>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</si>
  <si>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</si>
  <si>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</si>
  <si>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</si>
  <si>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</si>
  <si>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</si>
  <si>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</si>
  <si>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</si>
  <si>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</si>
  <si>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</si>
  <si>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</si>
  <si>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</si>
  <si>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</si>
  <si>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</si>
  <si>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</si>
  <si>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</si>
  <si>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</si>
  <si>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</si>
  <si>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</si>
  <si>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</si>
  <si>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</si>
  <si>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</si>
  <si>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</si>
  <si>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</si>
  <si>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</si>
  <si>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</si>
  <si>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</si>
  <si>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</si>
  <si>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</si>
  <si>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</si>
  <si>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</si>
  <si>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</si>
  <si>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</si>
  <si>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</si>
  <si>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</si>
  <si>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</si>
  <si>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</si>
  <si>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</si>
  <si>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</si>
  <si>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</si>
  <si>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</si>
  <si>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</si>
  <si>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</si>
  <si>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</si>
  <si>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</si>
  <si>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</si>
  <si>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</si>
  <si>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</si>
  <si>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</si>
  <si>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</si>
  <si>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</si>
  <si>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</si>
  <si>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</si>
  <si>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</si>
  <si>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</si>
  <si>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</si>
  <si>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</si>
  <si>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</si>
  <si>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</si>
  <si>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</si>
  <si>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</si>
  <si>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</si>
  <si>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</si>
  <si>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</si>
  <si>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</si>
  <si>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</si>
  <si>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</si>
  <si>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</si>
  <si>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</si>
  <si>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</si>
  <si>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</si>
  <si>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</si>
  <si>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</si>
  <si>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</si>
  <si>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</si>
  <si>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</si>
  <si>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</si>
  <si>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</si>
  <si>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</si>
  <si>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</si>
  <si>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</si>
  <si>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</si>
  <si>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</si>
  <si>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</si>
  <si>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</si>
  <si>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</si>
  <si>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</si>
  <si>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</si>
  <si>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</si>
  <si>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</si>
  <si>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</si>
  <si>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</si>
  <si>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</si>
  <si>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</si>
  <si>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</si>
  <si>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</si>
  <si>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</si>
  <si>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</si>
  <si>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</si>
  <si>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</si>
  <si>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</si>
  <si>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</si>
  <si>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</si>
  <si>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</si>
  <si>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</si>
  <si>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</si>
  <si>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</si>
  <si>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</si>
  <si>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</si>
  <si>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</si>
  <si>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</si>
  <si>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</si>
  <si>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</si>
  <si>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</si>
  <si>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</si>
  <si>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</si>
  <si>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</si>
  <si>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</si>
  <si>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</si>
  <si>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</si>
  <si>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</si>
  <si>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</si>
  <si>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</si>
  <si>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</si>
  <si>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</si>
  <si>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</si>
  <si>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</si>
  <si>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</si>
  <si>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</si>
  <si>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</si>
  <si>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</si>
  <si>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</si>
  <si>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</si>
  <si>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</si>
  <si>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</si>
  <si>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</si>
  <si>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</si>
  <si>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</si>
  <si>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</si>
  <si>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</si>
  <si>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</si>
  <si>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</si>
  <si>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</si>
  <si>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</si>
  <si>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</si>
  <si>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</si>
  <si>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</si>
  <si>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</si>
  <si>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</si>
  <si>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</si>
  <si>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</si>
  <si>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</si>
  <si>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</si>
  <si>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</si>
  <si>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</si>
  <si>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</si>
  <si>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</si>
  <si>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</si>
  <si>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</si>
  <si>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</si>
  <si>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</si>
  <si>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</si>
  <si>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</si>
  <si>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</si>
  <si>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</si>
  <si>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</si>
  <si>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</si>
  <si>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</si>
  <si>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</si>
  <si>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</si>
  <si>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</si>
  <si>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</si>
  <si>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</si>
  <si>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</si>
  <si>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</si>
  <si>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</si>
  <si>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</si>
  <si>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</si>
  <si>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</si>
  <si>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</si>
  <si>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</si>
  <si>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</si>
  <si>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</si>
  <si>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</si>
  <si>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</si>
  <si>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</si>
  <si>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</si>
  <si>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</si>
  <si>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</si>
  <si>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</si>
  <si>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</si>
  <si>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</si>
  <si>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</si>
  <si>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</si>
  <si>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</si>
  <si>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</si>
  <si>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</si>
  <si>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</si>
  <si>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</si>
  <si>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</si>
  <si>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</si>
  <si>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</si>
  <si>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</si>
  <si>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</si>
  <si>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</si>
  <si>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</si>
  <si>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</si>
  <si>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</si>
  <si>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</si>
  <si>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</si>
  <si>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</si>
  <si>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</si>
  <si>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</si>
  <si>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</si>
  <si>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</si>
  <si>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</si>
  <si>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</si>
  <si>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</si>
  <si>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</si>
  <si>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</si>
  <si>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</si>
  <si>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</si>
  <si>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</si>
  <si>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</si>
  <si>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</si>
  <si>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</si>
  <si>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</si>
  <si>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</si>
  <si>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</si>
  <si>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</si>
  <si>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</si>
  <si>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</si>
  <si>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</si>
  <si>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</si>
  <si>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</si>
  <si>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</si>
  <si>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</si>
  <si>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</si>
  <si>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</si>
  <si>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</si>
  <si>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</si>
  <si>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</si>
  <si>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</si>
  <si>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</si>
  <si>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</si>
  <si>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</si>
  <si>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</si>
  <si>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</si>
  <si>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</si>
  <si>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</si>
  <si>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</si>
  <si>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</si>
  <si>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</si>
  <si>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</si>
  <si>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</si>
  <si>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</si>
  <si>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</si>
  <si>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</si>
  <si>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</si>
  <si>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</si>
  <si>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</si>
  <si>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</si>
  <si>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</si>
  <si>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</si>
  <si>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</si>
  <si>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</si>
  <si>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</si>
  <si>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</si>
  <si>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</si>
  <si>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</si>
  <si>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</si>
  <si>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</si>
  <si>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</si>
  <si>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</si>
  <si>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</si>
  <si>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</si>
  <si>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</si>
  <si>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</si>
  <si>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</si>
  <si>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</si>
  <si>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</si>
  <si>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</si>
  <si>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</si>
  <si>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</si>
  <si>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</si>
  <si>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</si>
  <si>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</si>
  <si>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</si>
  <si>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</si>
  <si>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</si>
  <si>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</si>
  <si>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</si>
  <si>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</si>
  <si>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</si>
  <si>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</si>
  <si>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</si>
  <si>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</si>
  <si>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</si>
  <si>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</si>
  <si>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</si>
  <si>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</si>
  <si>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</si>
  <si>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</si>
  <si>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</si>
  <si>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</si>
  <si>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</si>
  <si>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</si>
  <si>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</si>
  <si>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</si>
  <si>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</si>
  <si>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</si>
  <si>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</si>
  <si>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</si>
  <si>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</si>
  <si>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</si>
  <si>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</si>
  <si>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</si>
  <si>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</si>
  <si>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</si>
  <si>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</si>
  <si>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</si>
  <si>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</si>
  <si>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</si>
  <si>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</si>
  <si>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</si>
  <si>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</si>
  <si>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</si>
  <si>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</si>
  <si>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</si>
  <si>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</si>
  <si>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</si>
  <si>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</si>
  <si>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</si>
  <si>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</si>
  <si>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</si>
  <si>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</si>
  <si>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</si>
  <si>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</si>
  <si>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</si>
  <si>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</si>
  <si>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</si>
  <si>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</si>
  <si>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</si>
  <si>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</si>
  <si>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</si>
  <si>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</si>
  <si>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</si>
  <si>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</si>
  <si>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</si>
  <si>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</si>
  <si>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</si>
  <si>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</si>
  <si>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</si>
  <si>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</si>
  <si>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</si>
  <si>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</si>
  <si>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</si>
  <si>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</si>
  <si>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</si>
  <si>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</si>
  <si>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</si>
  <si>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</si>
  <si>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</si>
  <si>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</si>
  <si>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</si>
  <si>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</si>
  <si>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</si>
  <si>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</si>
  <si>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</si>
  <si>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</si>
  <si>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</si>
  <si>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</si>
  <si>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</si>
  <si>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</si>
  <si>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</si>
  <si>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</si>
  <si>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</si>
  <si>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</si>
  <si>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</si>
  <si>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</si>
  <si>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</si>
  <si>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</si>
  <si>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</si>
  <si>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</si>
  <si>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</si>
  <si>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</si>
  <si>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</si>
  <si>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</si>
  <si>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</si>
  <si>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</si>
  <si>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</si>
  <si>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</si>
  <si>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</si>
  <si>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</si>
  <si>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</si>
  <si>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</si>
  <si>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</si>
  <si>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</si>
  <si>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</si>
  <si>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</si>
  <si>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</si>
  <si>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</si>
  <si>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</si>
  <si>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</si>
  <si>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</si>
  <si>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</si>
  <si>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</si>
  <si>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</si>
  <si>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</si>
  <si>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</si>
  <si>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</si>
  <si>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</si>
  <si>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</si>
  <si>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</si>
  <si>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</si>
  <si>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</si>
  <si>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</si>
  <si>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</si>
  <si>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</si>
  <si>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</si>
  <si>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</si>
  <si>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</si>
  <si>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</si>
  <si>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</si>
  <si>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</si>
  <si>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</si>
  <si>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</si>
  <si>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</si>
  <si>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</si>
  <si>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</si>
  <si>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</si>
  <si>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</si>
  <si>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</si>
  <si>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</si>
  <si>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</si>
  <si>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</si>
  <si>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</si>
  <si>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</si>
  <si>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</si>
  <si>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</si>
  <si>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</si>
  <si>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</si>
  <si>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</si>
  <si>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</si>
  <si>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</si>
  <si>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</si>
  <si>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</si>
  <si>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</si>
  <si>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</si>
  <si>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</si>
  <si>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</si>
  <si>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</si>
  <si>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</si>
  <si>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</si>
  <si>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</si>
  <si>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</si>
  <si>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</si>
  <si>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</si>
  <si>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</si>
  <si>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</si>
  <si>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</si>
  <si>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</si>
  <si>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</si>
  <si>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</si>
  <si>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</si>
  <si>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</si>
  <si>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</si>
  <si>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</si>
  <si>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</si>
  <si>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</si>
  <si>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</si>
  <si>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</si>
  <si>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</si>
  <si>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</si>
  <si>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</si>
  <si>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</si>
  <si>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</si>
  <si>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</si>
  <si>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</si>
  <si>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</si>
  <si>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</si>
  <si>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</si>
  <si>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</si>
  <si>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</si>
  <si>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</si>
  <si>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</si>
  <si>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</si>
  <si>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</si>
  <si>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</si>
  <si>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</si>
  <si>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</si>
  <si>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</si>
  <si>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</si>
  <si>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</si>
  <si>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</si>
  <si>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</si>
  <si>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</si>
  <si>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</si>
  <si>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</si>
  <si>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</si>
  <si>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</si>
  <si>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</si>
  <si>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</si>
  <si>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</si>
  <si>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</si>
  <si>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</si>
  <si>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</si>
  <si>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</si>
  <si>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</si>
  <si>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</si>
  <si>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</si>
  <si>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</si>
  <si>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</si>
  <si>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</si>
  <si>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</si>
  <si>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</si>
  <si>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</si>
  <si>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</si>
  <si>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</si>
  <si>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</si>
  <si>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</si>
  <si>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</si>
  <si>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</si>
  <si>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</si>
  <si>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</si>
  <si>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</si>
  <si>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</si>
  <si>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</si>
  <si>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</si>
  <si>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</si>
  <si>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</si>
  <si>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</si>
  <si>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</si>
  <si>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</si>
  <si>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</si>
  <si>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</si>
  <si>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</si>
  <si>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</si>
  <si>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</si>
  <si>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</si>
  <si>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</si>
  <si>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</si>
  <si>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</si>
  <si>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</si>
  <si>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</si>
  <si>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</si>
  <si>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</si>
  <si>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</si>
  <si>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</si>
  <si>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</si>
  <si>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</si>
  <si>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</si>
  <si>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</si>
  <si>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</si>
  <si>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</si>
  <si>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</si>
  <si>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</si>
  <si>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</si>
  <si>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</si>
  <si>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</si>
  <si>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</si>
  <si>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</si>
  <si>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</si>
  <si>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</si>
  <si>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</si>
  <si>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</si>
  <si>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</si>
  <si>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</si>
  <si>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</si>
  <si>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</si>
  <si>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</si>
  <si>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</si>
  <si>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</si>
  <si>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</si>
  <si>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</si>
  <si>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</si>
  <si>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</si>
  <si>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</si>
  <si>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</si>
  <si>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</si>
  <si>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</si>
  <si>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</si>
  <si>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</si>
  <si>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</si>
  <si>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</si>
  <si>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</si>
  <si>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</si>
  <si>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</si>
  <si>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</si>
  <si>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</si>
  <si>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</si>
  <si>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</si>
  <si>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</si>
  <si>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</si>
  <si>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</si>
  <si>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</si>
  <si>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</si>
  <si>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</si>
  <si>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</si>
  <si>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</si>
  <si>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</si>
  <si>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</si>
  <si>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</si>
  <si>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</si>
  <si>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</si>
  <si>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</si>
  <si>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</si>
  <si>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</si>
  <si>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</si>
  <si>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</si>
  <si>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</si>
  <si>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</si>
  <si>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</si>
  <si>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</si>
  <si>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</si>
  <si>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</si>
  <si>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</si>
  <si>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</si>
  <si>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</si>
  <si>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</si>
  <si>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</si>
  <si>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</si>
  <si>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</si>
  <si>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</si>
  <si>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</si>
  <si>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</si>
  <si>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</si>
  <si>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</si>
  <si>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</si>
  <si>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</si>
  <si>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</si>
  <si>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</si>
  <si>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</si>
  <si>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</si>
  <si>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</si>
  <si>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</si>
  <si>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</si>
  <si>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</si>
  <si>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</si>
  <si>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</si>
  <si>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</si>
  <si>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</si>
  <si>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</si>
  <si>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</si>
  <si>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</si>
  <si>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</si>
  <si>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</si>
  <si>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</si>
  <si>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</si>
  <si>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</si>
  <si>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</si>
  <si>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</si>
  <si>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</si>
  <si>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</si>
  <si>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</si>
  <si>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</si>
  <si>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</si>
  <si>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</si>
  <si>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</si>
  <si>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</si>
  <si>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</si>
  <si>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</si>
  <si>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</si>
  <si>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</si>
  <si>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</si>
  <si>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</si>
  <si>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</si>
  <si>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</si>
  <si>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</si>
  <si>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</si>
  <si>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</si>
  <si>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</si>
  <si>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</si>
  <si>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</si>
  <si>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</si>
  <si>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</si>
  <si>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</si>
  <si>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</si>
  <si>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</si>
  <si>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</si>
  <si>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</si>
  <si>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</si>
  <si>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</si>
  <si>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</si>
  <si>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</si>
  <si>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</si>
  <si>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</si>
  <si>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</si>
  <si>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</si>
  <si>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</si>
  <si>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</si>
  <si>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</si>
  <si>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</si>
  <si>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</si>
  <si>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</si>
  <si>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</si>
  <si>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</si>
  <si>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</si>
  <si>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</si>
  <si>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</si>
  <si>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</si>
  <si>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</si>
  <si>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</si>
  <si>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</si>
  <si>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</si>
  <si>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</si>
  <si>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</si>
  <si>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</si>
  <si>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</si>
  <si>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</si>
  <si>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</si>
  <si>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</si>
  <si>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</si>
  <si>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</si>
  <si>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</si>
  <si>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</si>
  <si>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</si>
  <si>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</si>
  <si>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</si>
  <si>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</si>
  <si>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</si>
  <si>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</si>
  <si>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</si>
  <si>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</si>
  <si>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</si>
  <si>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</si>
  <si>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</si>
  <si>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</si>
  <si>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</si>
  <si>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</si>
  <si>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</si>
  <si>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</si>
  <si>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</si>
  <si>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</si>
  <si>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</si>
  <si>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</si>
  <si>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</si>
  <si>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</si>
  <si>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</si>
  <si>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</si>
  <si>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</si>
  <si>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</si>
  <si>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</si>
  <si>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</si>
  <si>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</si>
  <si>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</si>
  <si>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</si>
  <si>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</si>
  <si>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</si>
  <si>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</si>
  <si>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</si>
  <si>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</si>
  <si>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</si>
  <si>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</si>
  <si>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</si>
  <si>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</si>
  <si>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</si>
  <si>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</si>
  <si>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</si>
  <si>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</si>
  <si>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</si>
  <si>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</si>
  <si>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</si>
  <si>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</si>
  <si>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</si>
  <si>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</si>
  <si>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</si>
  <si>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</si>
  <si>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</si>
  <si>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</si>
  <si>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</si>
  <si>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</si>
  <si>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</si>
  <si>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</si>
  <si>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</si>
  <si>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</si>
  <si>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</si>
  <si>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</si>
  <si>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</si>
  <si>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</si>
  <si>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</si>
  <si>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</si>
  <si>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</si>
  <si>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</si>
  <si>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</si>
  <si>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</si>
  <si>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</si>
  <si>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</si>
  <si>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</si>
  <si>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</si>
  <si>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</si>
  <si>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</si>
  <si>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</si>
  <si>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</si>
  <si>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</si>
  <si>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</si>
  <si>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</si>
  <si>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</si>
  <si>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</si>
  <si>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</si>
  <si>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</si>
  <si>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</si>
  <si>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</si>
  <si>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</si>
  <si>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</si>
  <si>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</si>
  <si>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</si>
  <si>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</si>
  <si>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</si>
  <si>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</si>
  <si>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</si>
  <si>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</si>
  <si>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</si>
  <si>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</si>
  <si>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</si>
  <si>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</si>
  <si>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</si>
  <si>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</si>
  <si>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</si>
  <si>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</si>
  <si>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</si>
  <si>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</si>
  <si>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</si>
  <si>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</si>
  <si>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</si>
  <si>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</si>
  <si>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</si>
  <si>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</si>
  <si>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</si>
  <si>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</si>
  <si>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</si>
  <si>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</si>
  <si>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</si>
  <si>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</si>
  <si>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</si>
  <si>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</si>
  <si>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</si>
  <si>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</si>
  <si>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</si>
  <si>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</si>
  <si>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</si>
  <si>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</si>
  <si>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</si>
  <si>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</si>
  <si>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</si>
  <si>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</si>
  <si>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</si>
  <si>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</si>
  <si>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</si>
  <si>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</si>
  <si>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</si>
  <si>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</si>
  <si>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</si>
  <si>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</si>
  <si>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</si>
  <si>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</si>
  <si>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</si>
  <si>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</si>
  <si>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</si>
  <si>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</si>
  <si>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</si>
  <si>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</si>
  <si>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</si>
  <si>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</si>
  <si>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</si>
  <si>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</si>
  <si>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</si>
  <si>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</si>
  <si>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</si>
  <si>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</si>
  <si>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</si>
  <si>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</si>
  <si>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</si>
  <si>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</si>
  <si>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</si>
  <si>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</si>
  <si>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</si>
  <si>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</si>
  <si>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</si>
  <si>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</si>
  <si>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</si>
  <si>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</si>
  <si>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</si>
  <si>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</si>
  <si>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</si>
  <si>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</si>
  <si>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</si>
  <si>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</si>
  <si>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</si>
  <si>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</si>
  <si>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</si>
  <si>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</si>
  <si>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</si>
  <si>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</si>
  <si>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</si>
  <si>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</si>
  <si>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</si>
  <si>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</si>
  <si>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</si>
  <si>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</si>
  <si>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</si>
  <si>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</si>
  <si>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</si>
  <si>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</si>
  <si>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</si>
  <si>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</si>
  <si>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</si>
  <si>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</si>
  <si>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</si>
  <si>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</si>
  <si>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</si>
  <si>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</si>
  <si>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</si>
  <si>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</si>
  <si>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</si>
  <si>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</si>
  <si>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</si>
  <si>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</si>
  <si>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</si>
  <si>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</si>
  <si>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</si>
  <si>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</si>
  <si>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</si>
  <si>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</si>
  <si>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</si>
  <si>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</si>
  <si>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</si>
  <si>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</si>
  <si>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</si>
  <si>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</si>
  <si>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</si>
  <si>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</si>
  <si>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</si>
  <si>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</si>
  <si>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</si>
  <si>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</si>
  <si>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</si>
  <si>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</si>
  <si>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</si>
  <si>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</si>
  <si>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</si>
  <si>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</si>
  <si>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</si>
  <si>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</si>
  <si>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</si>
  <si>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</si>
  <si>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</si>
  <si>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</si>
  <si>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</si>
  <si>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</si>
  <si>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</si>
  <si>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</si>
  <si>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</si>
  <si>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</si>
  <si>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</si>
  <si>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</si>
  <si>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</si>
  <si>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</si>
  <si>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</si>
  <si>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</si>
  <si>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</si>
  <si>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</si>
  <si>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</si>
  <si>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</si>
  <si>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</si>
  <si>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</si>
  <si>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</si>
  <si>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</si>
  <si>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</si>
  <si>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</si>
  <si>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</si>
  <si>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</si>
  <si>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</si>
  <si>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</si>
  <si>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</si>
  <si>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</si>
  <si>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</si>
  <si>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</si>
  <si>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</si>
  <si>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</si>
  <si>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</si>
  <si>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</si>
  <si>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</si>
  <si>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</si>
  <si>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</si>
  <si>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</si>
  <si>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</si>
  <si>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</si>
  <si>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</si>
  <si>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</si>
  <si>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</si>
  <si>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</si>
  <si>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</si>
  <si>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</si>
  <si>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</si>
  <si>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</si>
  <si>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</si>
  <si>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</si>
  <si>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</si>
  <si>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</si>
  <si>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</si>
  <si>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</si>
  <si>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</si>
  <si>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</si>
  <si>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</si>
  <si>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</si>
  <si>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</si>
  <si>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</si>
  <si>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</si>
  <si>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</si>
  <si>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</si>
  <si>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</si>
  <si>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</si>
  <si>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</si>
  <si>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</si>
  <si>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</si>
  <si>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</si>
  <si>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</si>
  <si>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</si>
  <si>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</si>
  <si>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</si>
  <si>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</si>
  <si>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</si>
  <si>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</si>
  <si>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</si>
  <si>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</si>
  <si>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</si>
  <si>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</si>
  <si>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</si>
  <si>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</si>
  <si>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</si>
  <si>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</si>
  <si>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</si>
  <si>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</si>
  <si>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</si>
  <si>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</si>
  <si>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</si>
  <si>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</si>
  <si>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</si>
  <si>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</si>
  <si>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</si>
  <si>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</si>
  <si>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</si>
  <si>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</si>
  <si>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</si>
  <si>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</si>
  <si>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</si>
  <si>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</si>
  <si>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</si>
  <si>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</si>
  <si>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</si>
  <si>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</si>
  <si>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</si>
  <si>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</si>
  <si>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</si>
  <si>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</si>
  <si>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</si>
  <si>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</si>
  <si>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</si>
  <si>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</si>
  <si>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</si>
  <si>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</si>
  <si>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</si>
  <si>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</si>
  <si>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</si>
  <si>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</si>
  <si>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</si>
  <si>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</si>
  <si>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</si>
  <si>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</si>
  <si>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</si>
  <si>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</si>
  <si>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</si>
  <si>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</si>
  <si>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</si>
  <si>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</si>
  <si>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</si>
  <si>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</si>
  <si>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</si>
  <si>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</si>
  <si>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</si>
  <si>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</si>
  <si>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</si>
  <si>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</si>
  <si>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</si>
  <si>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</si>
  <si>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</si>
  <si>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</si>
  <si>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</si>
  <si>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</si>
  <si>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</si>
  <si>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</si>
  <si>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</si>
  <si>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</si>
  <si>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</si>
  <si>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</si>
  <si>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</si>
  <si>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</si>
  <si>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</si>
  <si>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</si>
  <si>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</si>
  <si>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</si>
  <si>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</si>
  <si>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</si>
  <si>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</si>
  <si>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</si>
  <si>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</si>
  <si>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</si>
  <si>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</si>
  <si>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</si>
  <si>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</si>
  <si>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</si>
  <si>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</si>
  <si>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</si>
  <si>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</si>
  <si>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</si>
  <si>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</si>
  <si>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</si>
  <si>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</si>
  <si>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</si>
  <si>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</si>
  <si>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</si>
  <si>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</si>
  <si>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</si>
  <si>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</si>
  <si>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</si>
  <si>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</si>
  <si>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</si>
  <si>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</si>
  <si>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</si>
  <si>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</si>
  <si>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</si>
  <si>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</si>
  <si>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</si>
  <si>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</si>
  <si>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</si>
  <si>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</si>
  <si>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</si>
  <si>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</si>
  <si>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</si>
  <si>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</si>
  <si>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</si>
  <si>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</si>
  <si>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</si>
  <si>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</si>
  <si>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</si>
  <si>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</si>
  <si>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</si>
  <si>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</si>
  <si>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</si>
  <si>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</si>
  <si>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</si>
  <si>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</si>
  <si>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</si>
  <si>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</si>
  <si>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</si>
  <si>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</si>
  <si>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</si>
  <si>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</si>
  <si>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</si>
  <si>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</si>
  <si>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</si>
  <si>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</si>
  <si>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</si>
  <si>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</si>
  <si>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</si>
  <si>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</si>
  <si>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</si>
  <si>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</si>
  <si>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</si>
  <si>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</si>
  <si>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</si>
  <si>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</si>
  <si>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</si>
  <si>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</si>
  <si>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</si>
  <si>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</si>
  <si>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</si>
  <si>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</si>
  <si>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</si>
  <si>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</si>
  <si>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</si>
  <si>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</si>
  <si>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</si>
  <si>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</si>
  <si>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</si>
  <si>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</si>
  <si>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</si>
  <si>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</si>
  <si>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</si>
  <si>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</si>
  <si>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</si>
  <si>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</si>
  <si>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</si>
  <si>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</si>
  <si>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</si>
  <si>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</si>
  <si>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</si>
  <si>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</si>
  <si>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</si>
  <si>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</si>
  <si>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</si>
  <si>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</si>
  <si>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</si>
  <si>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</si>
  <si>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</si>
  <si>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</si>
  <si>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</si>
  <si>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</si>
  <si>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</si>
  <si>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</si>
  <si>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</si>
  <si>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</si>
  <si>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</si>
  <si>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</si>
  <si>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</si>
  <si>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</si>
  <si>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</si>
  <si>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</si>
  <si>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</si>
  <si>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</si>
  <si>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</si>
  <si>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</si>
  <si>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</si>
  <si>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</si>
  <si>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</si>
  <si>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</si>
  <si>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</si>
  <si>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</si>
  <si>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</si>
  <si>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</si>
  <si>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</si>
  <si>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</si>
  <si>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</si>
  <si>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</si>
  <si>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</si>
  <si>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</si>
  <si>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</si>
  <si>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</si>
  <si>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</si>
  <si>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</si>
  <si>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</si>
  <si>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</si>
  <si>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</si>
  <si>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</si>
  <si>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</si>
  <si>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</si>
  <si>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</si>
  <si>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</si>
  <si>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</si>
  <si>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</si>
  <si>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</si>
  <si>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</si>
  <si>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</si>
  <si>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</si>
  <si>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</si>
  <si>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</si>
  <si>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</si>
  <si>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</si>
  <si>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</si>
  <si>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</si>
  <si>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</si>
  <si>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</si>
  <si>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</si>
  <si>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</si>
  <si>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</si>
  <si>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</si>
  <si>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</si>
  <si>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</si>
  <si>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</si>
  <si>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</si>
  <si>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</si>
  <si>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</si>
  <si>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</si>
  <si>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</si>
  <si>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</si>
  <si>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</si>
  <si>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</si>
  <si>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</si>
  <si>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</si>
  <si>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</si>
  <si>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</si>
  <si>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</si>
  <si>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</si>
  <si>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</si>
  <si>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</si>
  <si>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</si>
  <si>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</si>
  <si>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</si>
  <si>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</si>
  <si>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</si>
  <si>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</si>
  <si>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</si>
  <si>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</si>
  <si>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</si>
  <si>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</si>
  <si>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</si>
  <si>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</si>
  <si>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</si>
  <si>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</si>
  <si>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</si>
  <si>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</si>
  <si>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</si>
  <si>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</si>
  <si>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</si>
  <si>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</si>
  <si>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</si>
  <si>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</si>
  <si>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</si>
  <si>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</si>
  <si>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</si>
  <si>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</si>
  <si>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</si>
  <si>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</si>
  <si>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</si>
  <si>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</si>
  <si>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</si>
  <si>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</si>
  <si>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</si>
  <si>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</si>
  <si>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</si>
  <si>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</si>
  <si>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</si>
  <si>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</si>
  <si>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</si>
  <si>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</si>
  <si>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</si>
  <si>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</si>
  <si>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</si>
  <si>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</si>
  <si>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</si>
  <si>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</si>
  <si>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</si>
  <si>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</si>
  <si>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</si>
  <si>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</si>
  <si>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</si>
  <si>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</si>
  <si>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</si>
  <si>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</si>
  <si>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</si>
  <si>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</si>
  <si>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</si>
  <si>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</si>
  <si>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</si>
  <si>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</si>
  <si>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</si>
  <si>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</si>
  <si>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</si>
  <si>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</si>
  <si>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</si>
  <si>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</si>
  <si>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</si>
  <si>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</si>
  <si>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</si>
  <si>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</si>
  <si>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</si>
  <si>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</si>
  <si>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</si>
  <si>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</si>
  <si>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</si>
  <si>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</si>
  <si>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</si>
  <si>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</si>
  <si>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</si>
  <si>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</si>
  <si>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</si>
  <si>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</si>
  <si>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</si>
  <si>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</si>
  <si>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</si>
  <si>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</si>
  <si>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</si>
  <si>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</si>
  <si>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</si>
  <si>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</si>
  <si>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</si>
  <si>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</si>
  <si>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</si>
  <si>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</si>
  <si>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</si>
  <si>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</si>
  <si>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</si>
  <si>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</si>
  <si>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</si>
  <si>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</si>
  <si>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</si>
  <si>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</si>
  <si>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</si>
  <si>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</si>
  <si>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</si>
  <si>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</si>
  <si>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</si>
  <si>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</si>
  <si>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</si>
  <si>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</si>
  <si>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</si>
  <si>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</si>
  <si>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</si>
  <si>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</si>
  <si>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</si>
  <si>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</si>
  <si>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</si>
  <si>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</si>
  <si>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</si>
  <si>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</si>
  <si>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</si>
  <si>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</si>
  <si>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</si>
  <si>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</si>
  <si>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</si>
  <si>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</si>
  <si>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</si>
  <si>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</si>
  <si>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</si>
  <si>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</si>
  <si>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</si>
  <si>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</si>
  <si>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</si>
  <si>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</si>
  <si>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</si>
  <si>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</si>
  <si>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</si>
  <si>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</si>
  <si>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</si>
  <si>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</si>
  <si>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</si>
  <si>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</si>
  <si>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</si>
  <si>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</si>
  <si>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</si>
  <si>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</si>
  <si>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</si>
  <si>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</si>
  <si>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</si>
  <si>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</si>
  <si>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</si>
  <si>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</si>
  <si>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</si>
  <si>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</si>
  <si>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</si>
  <si>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</si>
  <si>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</si>
  <si>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</si>
  <si>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</si>
  <si>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</si>
  <si>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</si>
  <si>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</si>
  <si>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</si>
  <si>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</si>
  <si>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</si>
  <si>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</si>
  <si>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</si>
  <si>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</si>
  <si>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</si>
  <si>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</si>
  <si>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</si>
  <si>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</si>
  <si>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</si>
  <si>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</si>
  <si>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</si>
  <si>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</si>
  <si>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</si>
  <si>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</si>
  <si>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</si>
  <si>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</si>
  <si>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</si>
  <si>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</si>
  <si>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</si>
  <si>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</si>
  <si>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</si>
  <si>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</si>
  <si>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</si>
  <si>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</si>
  <si>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</si>
  <si>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</si>
  <si>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</si>
  <si>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</si>
  <si>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</si>
  <si>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</si>
  <si>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</si>
  <si>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</si>
  <si>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</si>
  <si>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</si>
  <si>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</si>
  <si>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</si>
  <si>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</si>
  <si>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</si>
  <si>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</si>
  <si>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</si>
  <si>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</si>
  <si>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</si>
  <si>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</si>
  <si>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</si>
  <si>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</si>
  <si>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</si>
  <si>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</si>
  <si>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</si>
  <si>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</si>
  <si>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</si>
  <si>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</si>
  <si>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</si>
  <si>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</si>
  <si>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</si>
  <si>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</si>
  <si>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</si>
  <si>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</si>
  <si>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</si>
  <si>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</si>
  <si>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</si>
  <si>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</si>
  <si>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</si>
  <si>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</si>
  <si>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</si>
  <si>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</si>
  <si>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</si>
  <si>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</si>
  <si>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</si>
  <si>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</si>
  <si>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</si>
  <si>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</si>
  <si>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</si>
  <si>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</si>
  <si>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</si>
  <si>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</si>
  <si>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</si>
  <si>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</si>
  <si>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</si>
  <si>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</si>
  <si>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</si>
  <si>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</si>
  <si>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</si>
  <si>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</si>
  <si>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</si>
  <si>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</si>
  <si>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</si>
  <si>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</si>
  <si>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</si>
  <si>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</si>
  <si>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</si>
  <si>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</si>
  <si>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</si>
  <si>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</si>
  <si>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</si>
  <si>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</si>
  <si>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</si>
  <si>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</si>
  <si>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</si>
  <si>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</si>
  <si>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</si>
  <si>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</si>
  <si>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</si>
  <si>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</si>
  <si>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</si>
  <si>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</si>
  <si>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</si>
  <si>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</si>
  <si>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</si>
  <si>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</si>
  <si>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</si>
  <si>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</si>
  <si>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</si>
  <si>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</si>
  <si>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</si>
  <si>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</si>
  <si>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</si>
  <si>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</si>
  <si>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</si>
  <si>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</si>
  <si>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</si>
  <si>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</si>
  <si>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</si>
  <si>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</si>
  <si>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</si>
  <si>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</si>
  <si>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</si>
  <si>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</si>
  <si>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</si>
  <si>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</si>
  <si>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</si>
  <si>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</si>
  <si>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</si>
  <si>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</si>
  <si>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</si>
  <si>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</si>
  <si>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</si>
  <si>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</si>
  <si>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</si>
  <si>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</si>
  <si>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</si>
  <si>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</si>
  <si>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</si>
  <si>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</si>
  <si>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</si>
  <si>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</si>
  <si>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</si>
  <si>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</si>
  <si>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</si>
  <si>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</si>
  <si>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</si>
  <si>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</si>
  <si>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</si>
  <si>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</si>
  <si>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</si>
  <si>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</si>
  <si>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</si>
  <si>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</si>
  <si>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</si>
  <si>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</si>
  <si>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</si>
  <si>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</si>
  <si>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</si>
  <si>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</si>
  <si>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</si>
  <si>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</si>
  <si>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</si>
  <si>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</si>
  <si>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</si>
  <si>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</si>
  <si>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</si>
  <si>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</si>
  <si>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</si>
  <si>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</si>
  <si>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</si>
  <si>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</si>
  <si>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</si>
  <si>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</si>
  <si>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</si>
  <si>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</si>
  <si>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</si>
  <si>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</si>
  <si>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</si>
  <si>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</si>
  <si>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</si>
  <si>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</si>
  <si>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</si>
  <si>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</si>
  <si>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</si>
  <si>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</si>
  <si>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</si>
  <si>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</si>
  <si>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</si>
  <si>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</si>
  <si>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</si>
  <si>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</si>
  <si>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</si>
  <si>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</si>
  <si>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</si>
  <si>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</si>
  <si>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</si>
  <si>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</si>
  <si>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</si>
  <si>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</si>
  <si>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</si>
  <si>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</si>
  <si>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</si>
  <si>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</si>
  <si>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</si>
  <si>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</si>
  <si>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</si>
  <si>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</si>
  <si>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</si>
  <si>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</si>
  <si>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</si>
  <si>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</si>
  <si>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</si>
  <si>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</si>
  <si>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</si>
  <si>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</si>
  <si>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</si>
  <si>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</si>
  <si>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</si>
  <si>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</si>
  <si>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</si>
  <si>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</si>
  <si>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</si>
  <si>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</si>
  <si>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</si>
  <si>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</si>
  <si>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</si>
  <si>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</si>
  <si>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</si>
  <si>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</si>
  <si>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</si>
  <si>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</si>
  <si>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</si>
  <si>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</si>
  <si>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</si>
  <si>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</si>
  <si>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</si>
  <si>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</si>
  <si>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</si>
  <si>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</si>
  <si>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</si>
  <si>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</si>
  <si>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</si>
  <si>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</si>
  <si>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</si>
  <si>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</si>
  <si>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</si>
  <si>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</si>
  <si>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</si>
  <si>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</si>
  <si>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</si>
  <si>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</si>
  <si>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</si>
  <si>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</si>
  <si>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</si>
  <si>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</si>
  <si>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</si>
  <si>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</si>
  <si>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</si>
  <si>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</si>
  <si>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</si>
  <si>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</si>
  <si>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</si>
  <si>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</si>
  <si>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</si>
  <si>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</si>
  <si>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</si>
  <si>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</si>
  <si>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</si>
  <si>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</si>
  <si>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</si>
  <si>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</si>
  <si>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</si>
  <si>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</si>
  <si>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</si>
  <si>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</si>
  <si>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</si>
  <si>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</si>
  <si>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</si>
  <si>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</si>
  <si>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</si>
  <si>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</si>
  <si>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</si>
  <si>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</si>
  <si>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</si>
  <si>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</si>
  <si>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</si>
  <si>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</si>
  <si>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</si>
  <si>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</si>
  <si>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</si>
  <si>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</si>
  <si>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</si>
  <si>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</si>
  <si>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</si>
  <si>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</si>
  <si>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</si>
  <si>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</si>
  <si>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</si>
  <si>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</si>
  <si>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</si>
  <si>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</si>
  <si>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</si>
  <si>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</si>
  <si>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</si>
  <si>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</si>
  <si>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</si>
  <si>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</si>
  <si>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</si>
  <si>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</si>
  <si>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</si>
  <si>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</si>
  <si>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</si>
  <si>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</si>
  <si>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</si>
  <si>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</si>
  <si>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</si>
  <si>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</si>
  <si>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</si>
  <si>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</si>
  <si>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</si>
  <si>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</si>
  <si>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</si>
  <si>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</si>
  <si>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</si>
  <si>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</si>
  <si>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</si>
  <si>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</si>
  <si>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</si>
  <si>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</si>
  <si>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</si>
  <si>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</si>
  <si>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</si>
  <si>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</si>
  <si>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</si>
  <si>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</si>
  <si>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</si>
  <si>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</si>
  <si>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</si>
  <si>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</si>
  <si>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</si>
  <si>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</si>
  <si>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</si>
  <si>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</si>
  <si>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</si>
  <si>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</si>
  <si>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</si>
  <si>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</si>
  <si>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</si>
  <si>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</si>
  <si>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</si>
  <si>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</si>
  <si>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</si>
  <si>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</si>
  <si>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</si>
  <si>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</si>
  <si>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</si>
  <si>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</si>
  <si>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</si>
  <si>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</si>
  <si>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</si>
  <si>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</si>
  <si>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</si>
  <si>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</si>
  <si>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</si>
  <si>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</si>
  <si>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</si>
  <si>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</si>
  <si>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</si>
  <si>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</si>
  <si>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</si>
  <si>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</si>
  <si>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</si>
  <si>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</si>
  <si>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</si>
  <si>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</si>
  <si>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</si>
  <si>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</si>
  <si>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</si>
  <si>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</si>
  <si>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</si>
  <si>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</si>
  <si>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</si>
  <si>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</si>
  <si>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</si>
  <si>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</si>
  <si>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</si>
  <si>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</si>
  <si>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</si>
  <si>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</si>
  <si>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</si>
  <si>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</si>
  <si>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</si>
  <si>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</si>
  <si>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</si>
  <si>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</si>
  <si>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</si>
  <si>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</si>
  <si>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</si>
  <si>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</si>
  <si>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</si>
  <si>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</si>
  <si>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</si>
  <si>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</si>
  <si>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</si>
  <si>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</si>
  <si>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</si>
  <si>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</si>
  <si>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</si>
  <si>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</si>
  <si>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</si>
  <si>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</si>
  <si>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</si>
  <si>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</si>
  <si>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</si>
  <si>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</si>
  <si>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</si>
  <si>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</si>
  <si>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</si>
  <si>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</si>
  <si>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</si>
  <si>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</si>
  <si>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</si>
  <si>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</si>
  <si>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</si>
  <si>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</si>
  <si>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</si>
  <si>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</si>
  <si>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</si>
  <si>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</si>
  <si>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</si>
  <si>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</si>
  <si>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</si>
  <si>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</si>
  <si>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</si>
  <si>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</si>
  <si>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</si>
  <si>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</si>
  <si>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</si>
  <si>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</si>
  <si>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</si>
  <si>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</si>
  <si>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</si>
  <si>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</si>
  <si>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</si>
  <si>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</si>
  <si>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</si>
  <si>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</si>
  <si>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</si>
  <si>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</si>
  <si>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</si>
  <si>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</si>
  <si>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</si>
  <si>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</si>
  <si>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</si>
  <si>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</si>
  <si>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</si>
  <si>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</si>
  <si>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</si>
  <si>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</si>
  <si>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</si>
  <si>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</si>
  <si>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</si>
  <si>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</si>
  <si>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</si>
  <si>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</si>
  <si>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</si>
  <si>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</si>
  <si>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</si>
  <si>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</si>
  <si>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</si>
  <si>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</si>
  <si>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</si>
  <si>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</si>
  <si>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</si>
  <si>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</si>
  <si>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</si>
  <si>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</si>
  <si>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</si>
  <si>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</si>
  <si>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</si>
  <si>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</si>
  <si>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</si>
  <si>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</si>
  <si>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</si>
  <si>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</si>
  <si>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</si>
  <si>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</si>
  <si>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</si>
  <si>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</si>
  <si>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</si>
  <si>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</si>
  <si>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</si>
  <si>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</si>
  <si>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</si>
  <si>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</si>
  <si>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</si>
  <si>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</si>
  <si>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</si>
  <si>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</si>
  <si>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</si>
  <si>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</si>
  <si>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</si>
  <si>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</si>
  <si>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</si>
  <si>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</si>
  <si>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</si>
  <si>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</si>
  <si>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</si>
  <si>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</si>
  <si>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</si>
  <si>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</si>
  <si>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</si>
  <si>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</si>
  <si>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</si>
  <si>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</si>
  <si>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</si>
  <si>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</si>
  <si>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</si>
  <si>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</si>
  <si>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</si>
  <si>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</si>
  <si>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</si>
  <si>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</si>
  <si>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</si>
  <si>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</si>
  <si>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</si>
  <si>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</si>
  <si>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</si>
  <si>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</si>
  <si>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</si>
  <si>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</si>
  <si>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</si>
  <si>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</si>
  <si>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</si>
  <si>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</si>
  <si>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</si>
  <si>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</si>
  <si>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</si>
  <si>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</si>
  <si>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</si>
  <si>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</si>
  <si>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</si>
  <si>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</si>
  <si>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</si>
  <si>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</si>
  <si>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</si>
  <si>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</si>
  <si>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</si>
  <si>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</si>
  <si>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</si>
  <si>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</si>
  <si>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</si>
  <si>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</si>
  <si>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</si>
  <si>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</si>
  <si>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</si>
  <si>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</si>
  <si>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</si>
  <si>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</si>
  <si>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</si>
  <si>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</si>
  <si>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</si>
  <si>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</si>
  <si>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</si>
  <si>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</si>
  <si>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</si>
  <si>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</si>
  <si>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</si>
  <si>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</si>
  <si>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</si>
  <si>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</si>
  <si>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</si>
  <si>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</si>
  <si>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</si>
  <si>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</si>
  <si>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</si>
  <si>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</si>
  <si>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</si>
  <si>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</si>
  <si>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</si>
  <si>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</si>
  <si>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</si>
  <si>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</si>
  <si>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</si>
  <si>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</si>
  <si>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</si>
  <si>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</si>
  <si>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</si>
  <si>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</si>
  <si>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</si>
  <si>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</si>
  <si>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</si>
  <si>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</si>
  <si>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</si>
  <si>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</si>
  <si>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</si>
  <si>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</si>
  <si>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</si>
  <si>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</si>
  <si>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</si>
  <si>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</si>
  <si>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</si>
  <si>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</si>
  <si>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</si>
  <si>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</si>
  <si>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</si>
  <si>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</si>
  <si>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</si>
  <si>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</si>
  <si>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</si>
  <si>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</si>
  <si>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</si>
  <si>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</si>
  <si>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</si>
  <si>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</si>
  <si>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</si>
  <si>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</si>
  <si>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</si>
  <si>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</si>
  <si>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</si>
  <si>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</si>
  <si>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</si>
  <si>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</si>
  <si>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</si>
  <si>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</si>
  <si>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</si>
  <si>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</si>
  <si>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</si>
  <si>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</si>
  <si>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</si>
  <si>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</si>
  <si>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</si>
  <si>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</si>
  <si>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</si>
  <si>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</si>
  <si>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</si>
  <si>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</si>
  <si>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</si>
  <si>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</si>
  <si>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</si>
  <si>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</si>
  <si>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</si>
  <si>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</si>
  <si>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</si>
  <si>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</si>
  <si>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</si>
  <si>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</si>
  <si>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</si>
  <si>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</si>
  <si>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</si>
  <si>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</si>
  <si>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</si>
  <si>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</si>
  <si>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</si>
  <si>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</si>
  <si>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</si>
  <si>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</si>
  <si>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</si>
  <si>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</si>
  <si>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</si>
  <si>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</si>
  <si>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</si>
  <si>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</si>
  <si>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</si>
  <si>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</si>
  <si>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</si>
  <si>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</si>
  <si>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</si>
  <si>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</si>
  <si>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</si>
  <si>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</si>
  <si>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</si>
  <si>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</si>
  <si>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</si>
  <si>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</si>
  <si>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</si>
  <si>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</si>
  <si>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</si>
  <si>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</si>
  <si>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</si>
  <si>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</si>
  <si>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</si>
  <si>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</si>
  <si>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</si>
  <si>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</si>
  <si>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</si>
  <si>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</si>
  <si>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</si>
  <si>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</si>
  <si>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</si>
  <si>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</si>
  <si>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</si>
  <si>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</si>
  <si>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</si>
  <si>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</si>
  <si>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</si>
  <si>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</si>
  <si>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</si>
  <si>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</si>
  <si>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</si>
  <si>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</si>
  <si>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</si>
  <si>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</si>
  <si>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</si>
  <si>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</si>
  <si>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</si>
  <si>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</si>
  <si>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</si>
  <si>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</si>
  <si>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</si>
  <si>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</si>
  <si>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</si>
  <si>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</si>
  <si>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</si>
  <si>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</si>
  <si>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</si>
  <si>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</si>
  <si>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</si>
  <si>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</si>
  <si>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</si>
  <si>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</si>
  <si>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</si>
  <si>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</si>
  <si>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</si>
  <si>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</si>
  <si>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</si>
  <si>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</si>
  <si>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</si>
  <si>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</si>
  <si>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</si>
  <si>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</si>
  <si>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</si>
  <si>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</si>
  <si>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</si>
  <si>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</si>
  <si>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</si>
  <si>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</si>
  <si>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</si>
  <si>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</si>
  <si>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</si>
  <si>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</si>
  <si>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</si>
  <si>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</si>
  <si>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</si>
  <si>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</si>
  <si>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</si>
  <si>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</si>
  <si>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</si>
  <si>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</si>
  <si>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</si>
  <si>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</si>
  <si>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</si>
  <si>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</si>
  <si>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</si>
  <si>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</si>
  <si>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</si>
  <si>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</si>
  <si>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</si>
  <si>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</si>
  <si>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</si>
  <si>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</si>
  <si>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</si>
  <si>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</si>
  <si>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</si>
  <si>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</si>
  <si>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</si>
  <si>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</si>
  <si>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</si>
  <si>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</si>
  <si>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</si>
  <si>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</si>
  <si>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</si>
  <si>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</si>
  <si>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</si>
  <si>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</si>
  <si>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</si>
  <si>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</si>
  <si>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</si>
  <si>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</si>
  <si>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</si>
  <si>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</si>
  <si>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</si>
  <si>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</si>
  <si>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</si>
  <si>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</si>
  <si>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</si>
  <si>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</si>
  <si>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</si>
  <si>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</si>
  <si>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</si>
  <si>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</si>
  <si>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</si>
  <si>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</si>
  <si>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</si>
  <si>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</si>
  <si>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</si>
  <si>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</si>
  <si>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</si>
  <si>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</si>
  <si>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</si>
  <si>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</si>
  <si>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</si>
  <si>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</si>
  <si>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</si>
  <si>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</si>
  <si>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</si>
  <si>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</si>
  <si>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</si>
  <si>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</si>
  <si>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</si>
  <si>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</si>
  <si>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</si>
  <si>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</si>
  <si>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</si>
  <si>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</si>
  <si>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</si>
  <si>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</si>
  <si>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</si>
  <si>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</si>
  <si>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</si>
  <si>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</si>
  <si>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</si>
  <si>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</si>
  <si>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</si>
  <si>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</si>
  <si>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</si>
  <si>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</si>
  <si>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</si>
  <si>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</si>
  <si>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</si>
  <si>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</si>
  <si>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</si>
  <si>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</si>
  <si>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</si>
  <si>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</si>
  <si>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</si>
  <si>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</si>
  <si>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</si>
  <si>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</si>
  <si>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</si>
  <si>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</si>
  <si>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</si>
  <si>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</si>
  <si>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</si>
  <si>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</si>
  <si>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</si>
  <si>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</si>
  <si>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</si>
  <si>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</si>
  <si>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</si>
  <si>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</si>
  <si>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</si>
  <si>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</si>
  <si>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</si>
  <si>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</si>
  <si>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</si>
  <si>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</si>
  <si>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</si>
  <si>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</si>
  <si>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</si>
  <si>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</si>
  <si>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</si>
  <si>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</si>
  <si>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</si>
  <si>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</si>
  <si>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</si>
  <si>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</si>
  <si>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</si>
  <si>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</si>
  <si>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</si>
  <si>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</si>
  <si>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</si>
  <si>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</si>
  <si>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</si>
  <si>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</si>
  <si>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</si>
  <si>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</si>
  <si>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</si>
  <si>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</si>
  <si>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</si>
  <si>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</si>
  <si>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</si>
  <si>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</si>
  <si>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</si>
  <si>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</si>
  <si>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</si>
  <si>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</si>
  <si>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</si>
  <si>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</si>
  <si>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</si>
  <si>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</si>
  <si>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</si>
  <si>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</si>
  <si>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</si>
  <si>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</si>
  <si>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</si>
  <si>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</si>
  <si>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</si>
  <si>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</si>
  <si>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</si>
  <si>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</si>
  <si>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</si>
  <si>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</si>
  <si>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</si>
  <si>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</si>
  <si>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</si>
  <si>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</si>
  <si>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</si>
  <si>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</si>
  <si>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</si>
  <si>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</si>
  <si>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</si>
  <si>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</si>
  <si>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</si>
  <si>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</si>
  <si>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</si>
  <si>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</si>
  <si>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</si>
  <si>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</si>
  <si>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</si>
  <si>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</si>
  <si>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</si>
  <si>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</si>
  <si>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</si>
  <si>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</si>
  <si>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</si>
  <si>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</si>
  <si>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</si>
  <si>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</si>
  <si>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</si>
  <si>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</si>
  <si>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</si>
  <si>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</si>
  <si>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</si>
  <si>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</si>
  <si>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</si>
  <si>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</si>
  <si>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</si>
  <si>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</si>
  <si>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</si>
  <si>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</si>
  <si>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</si>
  <si>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</si>
  <si>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</si>
  <si>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</si>
  <si>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</si>
  <si>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</si>
  <si>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</si>
  <si>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</si>
  <si>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</si>
  <si>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</si>
  <si>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</si>
  <si>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</si>
  <si>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</si>
  <si>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</si>
  <si>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</si>
  <si>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</si>
  <si>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</si>
  <si>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</si>
  <si>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</si>
  <si>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</si>
  <si>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</si>
  <si>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</si>
  <si>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</si>
  <si>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</si>
  <si>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</si>
  <si>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</si>
  <si>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</si>
  <si>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</si>
  <si>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</si>
  <si>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</si>
  <si>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</si>
  <si>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</si>
  <si>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</si>
  <si>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</si>
  <si>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</si>
  <si>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</si>
  <si>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</si>
  <si>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</si>
  <si>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</si>
  <si>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</si>
  <si>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</si>
  <si>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</si>
  <si>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</si>
  <si>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</si>
  <si>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</si>
  <si>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</si>
  <si>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</si>
  <si>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</si>
  <si>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</si>
  <si>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</si>
  <si>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</si>
  <si>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</si>
  <si>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</si>
  <si>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</si>
  <si>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</si>
  <si>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</si>
  <si>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</si>
  <si>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</si>
  <si>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</si>
  <si>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</si>
  <si>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</si>
  <si>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</si>
  <si>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</si>
  <si>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</si>
  <si>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</si>
  <si>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</si>
  <si>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</si>
  <si>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</si>
  <si>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</si>
  <si>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</si>
  <si>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</si>
  <si>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</si>
  <si>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</si>
  <si>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</si>
  <si>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</si>
  <si>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</si>
  <si>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</si>
  <si>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</si>
  <si>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</si>
  <si>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</si>
  <si>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</si>
  <si>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</si>
  <si>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</si>
  <si>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</si>
  <si>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</si>
  <si>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</si>
  <si>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</si>
  <si>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</si>
  <si>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</si>
  <si>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</si>
  <si>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</si>
  <si>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</si>
  <si>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</si>
  <si>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</si>
  <si>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</si>
  <si>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</si>
  <si>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</si>
  <si>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</si>
  <si>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</si>
  <si>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</si>
  <si>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</si>
  <si>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</si>
  <si>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</si>
  <si>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</si>
  <si>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</si>
  <si>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</si>
  <si>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</si>
  <si>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</si>
  <si>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</si>
  <si>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</si>
  <si>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</si>
  <si>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</si>
  <si>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</si>
  <si>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</si>
  <si>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</si>
  <si>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</si>
  <si>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</si>
  <si>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</si>
  <si>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</si>
  <si>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</si>
  <si>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</si>
  <si>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</si>
  <si>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</si>
  <si>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</si>
  <si>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</si>
  <si>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</si>
  <si>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</si>
  <si>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</si>
  <si>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</si>
  <si>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</si>
  <si>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</si>
  <si>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</si>
  <si>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</si>
  <si>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</si>
  <si>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</si>
  <si>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</si>
  <si>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</si>
  <si>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</si>
  <si>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</si>
  <si>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</si>
  <si>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</si>
  <si>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</si>
  <si>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</si>
  <si>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</si>
  <si>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</si>
  <si>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</si>
  <si>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</si>
  <si>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</si>
  <si>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</si>
  <si>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</si>
  <si>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</si>
  <si>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</si>
  <si>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</si>
  <si>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</si>
  <si>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</si>
  <si>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</si>
  <si>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</si>
  <si>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</si>
  <si>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</si>
  <si>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</si>
  <si>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</si>
  <si>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</si>
  <si>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</si>
  <si>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</si>
  <si>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</si>
  <si>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</si>
  <si>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</si>
  <si>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</si>
  <si>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</si>
  <si>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</si>
  <si>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</si>
  <si>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</si>
  <si>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</si>
  <si>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</si>
  <si>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</si>
  <si>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</si>
  <si>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</si>
  <si>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</si>
  <si>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</si>
  <si>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</si>
  <si>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</si>
  <si>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</si>
  <si>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</si>
  <si>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</si>
  <si>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</si>
  <si>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</si>
  <si>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</si>
  <si>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</si>
  <si>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</si>
  <si>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</si>
  <si>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</si>
  <si>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</si>
  <si>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</si>
  <si>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</si>
  <si>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</si>
  <si>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</si>
  <si>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</si>
  <si>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</si>
  <si>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</si>
  <si>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</si>
  <si>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</si>
  <si>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</si>
  <si>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</si>
  <si>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</si>
  <si>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</si>
  <si>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</si>
  <si>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</si>
  <si>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</si>
  <si>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</si>
  <si>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</si>
  <si>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</si>
  <si>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</si>
  <si>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</si>
  <si>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</si>
  <si>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</si>
  <si>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</si>
  <si>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</si>
  <si>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</si>
  <si>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</si>
  <si>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</si>
  <si>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</si>
  <si>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</si>
  <si>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</si>
  <si>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</si>
  <si>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</si>
  <si>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</si>
  <si>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</si>
  <si>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</si>
  <si>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</si>
  <si>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</si>
  <si>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</si>
  <si>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</si>
  <si>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</si>
  <si>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</si>
  <si>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</si>
  <si>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</si>
  <si>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</si>
  <si>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</si>
  <si>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</si>
  <si>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</si>
  <si>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</si>
  <si>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</si>
  <si>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</si>
  <si>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</si>
  <si>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</si>
  <si>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</si>
  <si>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</si>
  <si>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</si>
  <si>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</si>
  <si>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</si>
  <si>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</si>
  <si>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</si>
  <si>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</si>
  <si>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</si>
  <si>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</si>
  <si>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</si>
  <si>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</si>
  <si>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</si>
  <si>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</si>
  <si>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</si>
  <si>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</si>
  <si>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</si>
  <si>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</si>
  <si>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</si>
  <si>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</si>
  <si>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</si>
  <si>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</si>
  <si>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</si>
  <si>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</si>
  <si>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</si>
  <si>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</si>
  <si>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</si>
  <si>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</si>
  <si>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</si>
  <si>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</si>
  <si>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</si>
  <si>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</si>
  <si>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</si>
  <si>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</si>
  <si>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</si>
  <si>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</si>
  <si>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</si>
  <si>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</si>
  <si>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</si>
  <si>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</si>
  <si>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</si>
  <si>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</si>
  <si>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</si>
  <si>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</si>
  <si>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</si>
  <si>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</si>
  <si>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</si>
  <si>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</si>
  <si>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</si>
  <si>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</si>
  <si>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</si>
  <si>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</si>
  <si>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</si>
  <si>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</si>
  <si>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</si>
  <si>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</si>
  <si>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</si>
  <si>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</si>
  <si>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</si>
  <si>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</si>
  <si>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</si>
  <si>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</si>
  <si>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</si>
  <si>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</si>
  <si>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</si>
  <si>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</si>
  <si>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</si>
  <si>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</si>
  <si>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</si>
  <si>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</si>
  <si>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</si>
  <si>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</si>
  <si>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</si>
  <si>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</si>
  <si>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</si>
  <si>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</si>
  <si>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</si>
  <si>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</si>
  <si>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</si>
  <si>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</si>
  <si>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</si>
  <si>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</si>
  <si>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</si>
  <si>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</si>
  <si>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</si>
  <si>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</si>
  <si>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</si>
  <si>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</si>
  <si>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</si>
  <si>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</si>
  <si>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</si>
  <si>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</si>
  <si>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</si>
  <si>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</si>
  <si>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</si>
  <si>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</si>
  <si>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</si>
  <si>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</si>
  <si>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</si>
  <si>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</si>
  <si>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</si>
  <si>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</si>
  <si>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</si>
  <si>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</si>
  <si>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</si>
  <si>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</si>
  <si>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</si>
  <si>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</si>
  <si>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</si>
  <si>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</si>
  <si>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</si>
  <si>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</si>
  <si>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</si>
  <si>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</si>
  <si>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</si>
  <si>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</si>
  <si>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</si>
  <si>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</si>
  <si>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</si>
  <si>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</si>
  <si>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</si>
  <si>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</si>
  <si>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</si>
  <si>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</si>
  <si>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</si>
  <si>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</si>
  <si>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</si>
  <si>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</si>
  <si>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</si>
  <si>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</si>
  <si>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</si>
  <si>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</si>
  <si>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</si>
  <si>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</si>
  <si>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</si>
  <si>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</si>
  <si>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</si>
  <si>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</si>
  <si>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</si>
  <si>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</si>
  <si>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</si>
  <si>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</si>
  <si>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</si>
  <si>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</si>
  <si>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</si>
  <si>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</si>
  <si>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</si>
  <si>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</si>
  <si>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</si>
  <si>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</si>
  <si>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</si>
  <si>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</si>
  <si>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</si>
  <si>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</si>
  <si>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</si>
  <si>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</si>
  <si>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</si>
  <si>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</si>
  <si>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</si>
  <si>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</si>
  <si>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</si>
  <si>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</si>
  <si>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</si>
  <si>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</si>
  <si>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</si>
  <si>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</si>
  <si>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</si>
  <si>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</si>
  <si>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</si>
  <si>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</si>
  <si>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</si>
  <si>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</si>
  <si>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</si>
  <si>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</si>
  <si>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</si>
  <si>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</si>
  <si>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</si>
  <si>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</si>
  <si>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</si>
  <si>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</si>
  <si>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</si>
  <si>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</si>
  <si>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</si>
  <si>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</si>
  <si>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</si>
  <si>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</si>
  <si>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</si>
  <si>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</si>
  <si>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</si>
  <si>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</si>
  <si>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</si>
  <si>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</si>
  <si>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</si>
  <si>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</si>
  <si>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</si>
  <si>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</si>
  <si>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</si>
  <si>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</si>
  <si>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</si>
  <si>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</si>
  <si>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</si>
  <si>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</si>
  <si>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</si>
  <si>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</si>
  <si>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</si>
  <si>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</si>
  <si>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</si>
  <si>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</si>
  <si>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</si>
  <si>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</si>
  <si>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</si>
  <si>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</si>
  <si>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</si>
  <si>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</si>
  <si>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</si>
  <si>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</si>
  <si>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</si>
  <si>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</si>
  <si>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</si>
  <si>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</si>
  <si>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</si>
  <si>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</si>
  <si>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</si>
  <si>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</si>
  <si>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</si>
  <si>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</si>
  <si>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</si>
  <si>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</si>
  <si>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</si>
  <si>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</si>
  <si>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</si>
  <si>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</si>
  <si>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</si>
  <si>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</si>
  <si>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</si>
  <si>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</si>
  <si>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</si>
  <si>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</si>
  <si>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</si>
  <si>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</si>
  <si>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</si>
  <si>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</si>
  <si>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</si>
  <si>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</si>
  <si>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</si>
  <si>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</si>
  <si>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</si>
  <si>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</si>
  <si>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</si>
  <si>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</si>
  <si>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</si>
  <si>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</si>
  <si>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</si>
  <si>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</si>
  <si>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</si>
  <si>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</si>
  <si>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</si>
  <si>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</si>
  <si>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</si>
  <si>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</si>
  <si>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</si>
  <si>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</si>
  <si>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</si>
  <si>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</si>
  <si>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</si>
  <si>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</si>
  <si>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</si>
  <si>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</si>
  <si>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</si>
  <si>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</si>
  <si>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</si>
  <si>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</si>
  <si>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</si>
  <si>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</si>
  <si>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</si>
  <si>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</si>
  <si>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</si>
  <si>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</si>
  <si>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</si>
  <si>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</si>
  <si>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</si>
  <si>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</si>
  <si>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</si>
  <si>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</si>
  <si>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</si>
  <si>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</si>
  <si>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</si>
  <si>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</si>
  <si>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</si>
  <si>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</si>
  <si>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</si>
  <si>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</si>
  <si>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</si>
  <si>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</si>
  <si>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</si>
  <si>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</si>
  <si>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</si>
  <si>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</si>
  <si>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</si>
  <si>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</si>
  <si>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</si>
  <si>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</si>
  <si>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</si>
  <si>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</si>
  <si>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</si>
  <si>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</si>
  <si>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</si>
  <si>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</si>
  <si>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</si>
  <si>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</si>
  <si>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</si>
  <si>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</si>
  <si>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</si>
  <si>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</si>
  <si>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</si>
  <si>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</si>
  <si>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</si>
  <si>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</si>
  <si>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</si>
  <si>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</si>
  <si>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</si>
  <si>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</si>
  <si>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</si>
  <si>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</si>
  <si>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</si>
  <si>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</si>
  <si>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</si>
  <si>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</si>
  <si>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</si>
  <si>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</si>
  <si>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</si>
  <si>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</si>
  <si>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</si>
  <si>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</si>
  <si>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</si>
  <si>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</si>
  <si>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</si>
  <si>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</si>
  <si>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</si>
  <si>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</si>
  <si>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</si>
  <si>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</si>
  <si>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</si>
  <si>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</si>
  <si>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</si>
  <si>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</si>
  <si>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</si>
  <si>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</si>
  <si>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</si>
  <si>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</si>
  <si>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</si>
  <si>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</si>
  <si>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</si>
  <si>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</si>
  <si>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</si>
  <si>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</si>
  <si>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</si>
  <si>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</si>
  <si>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</si>
  <si>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</si>
  <si>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</si>
  <si>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</si>
  <si>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</si>
  <si>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</si>
  <si>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</si>
  <si>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</si>
  <si>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</si>
  <si>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</si>
  <si>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</si>
  <si>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</si>
  <si>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</si>
  <si>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</si>
  <si>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</si>
  <si>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</si>
  <si>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</si>
  <si>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</si>
  <si>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</si>
  <si>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</si>
  <si>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</si>
  <si>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</si>
  <si>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</si>
  <si>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</si>
  <si>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</si>
  <si>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</si>
  <si>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</si>
  <si>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</si>
  <si>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</si>
  <si>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</si>
  <si>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</si>
  <si>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</si>
  <si>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</si>
  <si>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</si>
  <si>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</si>
  <si>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</si>
  <si>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</si>
  <si>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</si>
  <si>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</si>
  <si>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</si>
  <si>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</si>
  <si>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</si>
  <si>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</si>
  <si>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</si>
  <si>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</si>
  <si>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</si>
  <si>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</si>
  <si>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</si>
  <si>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</si>
  <si>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</si>
  <si>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</si>
  <si>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</si>
  <si>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</si>
  <si>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</si>
  <si>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</si>
  <si>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</si>
  <si>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</si>
  <si>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</si>
  <si>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</si>
  <si>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</si>
  <si>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</si>
  <si>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</si>
  <si>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</si>
  <si>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</si>
  <si>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</si>
  <si>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</si>
  <si>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</si>
  <si>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</si>
  <si>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</si>
  <si>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</si>
  <si>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</si>
  <si>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</si>
  <si>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</si>
  <si>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</si>
  <si>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</si>
  <si>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</si>
  <si>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</si>
  <si>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</si>
  <si>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</si>
  <si>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</si>
  <si>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</si>
  <si>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</si>
  <si>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</si>
  <si>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</si>
  <si>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</si>
  <si>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</si>
  <si>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</si>
  <si>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</si>
  <si>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</si>
  <si>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</si>
  <si>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</si>
  <si>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</si>
  <si>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</si>
  <si>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</si>
  <si>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</si>
  <si>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</si>
  <si>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</si>
  <si>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</si>
  <si>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</si>
  <si>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</si>
  <si>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</si>
  <si>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</si>
  <si>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</si>
  <si>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</si>
  <si>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</si>
  <si>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</si>
  <si>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</si>
  <si>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</si>
  <si>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</si>
  <si>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</si>
  <si>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</si>
  <si>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</si>
  <si>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</si>
  <si>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</si>
  <si>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</si>
  <si>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</si>
  <si>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</si>
  <si>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</si>
  <si>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</si>
  <si>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</si>
  <si>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</si>
  <si>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</si>
  <si>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</si>
  <si>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</si>
  <si>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</si>
  <si>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</si>
  <si>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</si>
  <si>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</si>
  <si>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</si>
  <si>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</si>
  <si>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</si>
  <si>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</si>
  <si>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</si>
  <si>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</si>
  <si>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</si>
  <si>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</si>
  <si>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</si>
  <si>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</si>
  <si>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</si>
  <si>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</si>
  <si>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</si>
  <si>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</si>
  <si>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</si>
  <si>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</si>
  <si>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</si>
  <si>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</si>
  <si>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</si>
  <si>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</si>
  <si>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</si>
  <si>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</si>
  <si>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</si>
  <si>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</si>
  <si>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</si>
  <si>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</si>
  <si>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</si>
  <si>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</si>
  <si>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</si>
  <si>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</si>
  <si>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</si>
  <si>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</si>
  <si>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</si>
  <si>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</si>
  <si>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</si>
  <si>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</si>
  <si>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</si>
  <si>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</si>
  <si>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</si>
  <si>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</si>
  <si>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</si>
  <si>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</si>
  <si>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</si>
  <si>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</si>
  <si>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</si>
  <si>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</si>
  <si>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</si>
  <si>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</si>
  <si>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</si>
  <si>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</si>
  <si>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</si>
  <si>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</si>
  <si>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</si>
  <si>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</si>
  <si>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</si>
  <si>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</si>
  <si>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</si>
  <si>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</si>
  <si>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</si>
  <si>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</si>
  <si>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</si>
  <si>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</si>
  <si>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</si>
  <si>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</si>
  <si>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</si>
  <si>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</si>
  <si>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</si>
  <si>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</si>
  <si>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</si>
  <si>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</si>
  <si>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</si>
  <si>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</si>
  <si>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</si>
  <si>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</si>
  <si>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</si>
  <si>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</si>
  <si>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</si>
  <si>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</si>
  <si>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</si>
  <si>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</si>
  <si>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</si>
  <si>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</si>
  <si>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</si>
  <si>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</si>
  <si>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</si>
  <si>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</si>
  <si>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</si>
  <si>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</si>
  <si>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</si>
  <si>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</si>
  <si>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</si>
  <si>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</si>
  <si>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</si>
  <si>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</si>
  <si>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</si>
  <si>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</si>
  <si>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</si>
  <si>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</si>
  <si>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</si>
  <si>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</si>
  <si>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</si>
  <si>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</si>
  <si>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</si>
  <si>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</si>
  <si>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</si>
  <si>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</si>
  <si>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</si>
  <si>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</si>
  <si>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</si>
  <si>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</si>
  <si>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</si>
  <si>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</si>
  <si>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</si>
  <si>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</si>
  <si>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</si>
  <si>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</si>
  <si>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</si>
  <si>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</si>
  <si>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</si>
  <si>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</si>
  <si>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</si>
  <si>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</si>
  <si>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</si>
  <si>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</si>
  <si>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</si>
  <si>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</si>
  <si>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</si>
  <si>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</si>
  <si>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</si>
  <si>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</si>
  <si>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</si>
  <si>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</si>
  <si>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</si>
  <si>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</si>
  <si>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</si>
  <si>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</si>
  <si>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</si>
  <si>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</si>
  <si>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</si>
  <si>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</si>
  <si>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</si>
  <si>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</si>
  <si>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</si>
  <si>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</si>
  <si>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</si>
  <si>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</si>
  <si>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</si>
  <si>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</si>
  <si>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</si>
  <si>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</si>
  <si>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</si>
  <si>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</si>
  <si>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</si>
  <si>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</si>
  <si>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</si>
  <si>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</si>
  <si>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</si>
  <si>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</si>
  <si>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</si>
  <si>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</si>
  <si>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</si>
  <si>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</si>
  <si>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</si>
  <si>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</si>
  <si>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</si>
  <si>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</si>
  <si>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</si>
  <si>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</si>
  <si>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</si>
  <si>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</si>
  <si>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</si>
  <si>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</si>
  <si>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</si>
  <si>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</si>
  <si>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</si>
  <si>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</si>
  <si>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</si>
  <si>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</si>
  <si>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</si>
  <si>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</si>
  <si>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</si>
  <si>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</si>
  <si>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</si>
  <si>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</si>
  <si>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</si>
  <si>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</si>
  <si>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</si>
  <si>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</si>
  <si>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</si>
  <si>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</si>
  <si>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</si>
  <si>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</si>
  <si>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</si>
  <si>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</si>
  <si>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</si>
  <si>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</si>
  <si>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</si>
  <si>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</si>
  <si>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</si>
  <si>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</si>
  <si>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</si>
  <si>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</si>
  <si>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</si>
  <si>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</si>
  <si>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</si>
  <si>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</si>
  <si>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</si>
  <si>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</si>
  <si>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</si>
  <si>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</si>
  <si>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</si>
  <si>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</si>
  <si>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</si>
  <si>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</si>
  <si>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</si>
  <si>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</si>
  <si>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</si>
  <si>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</si>
  <si>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</si>
  <si>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</si>
  <si>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</si>
  <si>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</si>
  <si>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</si>
  <si>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</si>
  <si>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</si>
  <si>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</si>
  <si>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</si>
  <si>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</si>
  <si>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</si>
  <si>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</si>
  <si>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</si>
  <si>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</si>
  <si>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</si>
  <si>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</si>
  <si>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</si>
  <si>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</si>
  <si>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</si>
  <si>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</si>
  <si>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</si>
  <si>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</si>
  <si>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</si>
  <si>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</si>
  <si>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</si>
  <si>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</si>
  <si>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</si>
  <si>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</si>
  <si>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</si>
  <si>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</si>
  <si>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</si>
  <si>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</si>
  <si>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</si>
  <si>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</si>
  <si>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</si>
  <si>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</si>
  <si>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</si>
  <si>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</si>
  <si>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</si>
  <si>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</si>
  <si>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</si>
  <si>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</si>
  <si>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</si>
  <si>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</si>
  <si>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</si>
  <si>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</si>
  <si>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</si>
  <si>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</si>
  <si>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</si>
  <si>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</si>
  <si>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</si>
  <si>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</si>
  <si>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</si>
  <si>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</si>
  <si>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</si>
  <si>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</si>
  <si>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</si>
  <si>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</si>
  <si>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</si>
  <si>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</si>
  <si>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</si>
  <si>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</si>
  <si>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</si>
  <si>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</si>
  <si>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</si>
  <si>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</si>
  <si>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</si>
  <si>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</si>
  <si>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</si>
  <si>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</si>
  <si>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</si>
  <si>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</si>
  <si>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</si>
  <si>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</si>
  <si>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</si>
  <si>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</si>
  <si>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</si>
  <si>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</si>
  <si>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</si>
  <si>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</si>
  <si>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</si>
  <si>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</si>
  <si>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</si>
  <si>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</si>
  <si>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</si>
  <si>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</si>
  <si>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</si>
  <si>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</si>
  <si>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</si>
  <si>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</si>
  <si>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</si>
  <si>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</si>
  <si>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</si>
  <si>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</si>
  <si>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</si>
  <si>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</si>
  <si>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</si>
  <si>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</si>
  <si>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</si>
  <si>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</si>
  <si>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</si>
  <si>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</si>
  <si>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</si>
  <si>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</si>
  <si>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</si>
  <si>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</si>
  <si>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</si>
  <si>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</si>
  <si>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</si>
  <si>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</si>
  <si>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</si>
  <si>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</si>
  <si>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</si>
  <si>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</si>
  <si>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</si>
  <si>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</si>
  <si>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</si>
  <si>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</si>
  <si>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</si>
  <si>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</si>
  <si>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</si>
  <si>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</si>
  <si>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</si>
  <si>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</si>
  <si>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</si>
  <si>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</si>
  <si>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</si>
  <si>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</si>
  <si>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</si>
  <si>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</si>
  <si>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</si>
  <si>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</si>
  <si>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</si>
  <si>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</si>
  <si>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</si>
  <si>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</si>
  <si>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</si>
  <si>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</si>
  <si>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</si>
  <si>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</si>
  <si>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</si>
  <si>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</si>
  <si>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</si>
  <si>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</si>
  <si>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</si>
  <si>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</si>
  <si>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</si>
  <si>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</si>
  <si>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</si>
  <si>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</si>
  <si>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</si>
  <si>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</si>
  <si>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</si>
  <si>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</si>
  <si>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</si>
  <si>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</si>
  <si>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</si>
  <si>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</si>
  <si>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</si>
  <si>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</si>
  <si>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</si>
  <si>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</si>
  <si>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</si>
  <si>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</si>
  <si>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</si>
  <si>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</si>
  <si>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</si>
  <si>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</si>
  <si>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</si>
  <si>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</si>
  <si>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</si>
  <si>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</si>
  <si>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</si>
  <si>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</si>
  <si>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</si>
  <si>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</si>
  <si>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</si>
  <si>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</si>
  <si>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</si>
  <si>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</si>
  <si>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</si>
  <si>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</si>
  <si>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</si>
  <si>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</si>
  <si>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</si>
  <si>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</si>
  <si>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</si>
  <si>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</si>
  <si>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</si>
  <si>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</si>
  <si>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</si>
  <si>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</si>
  <si>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</si>
  <si>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</si>
  <si>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</si>
  <si>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</si>
  <si>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</si>
  <si>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</si>
  <si>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</si>
  <si>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</si>
  <si>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</si>
  <si>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</si>
  <si>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</si>
  <si>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</si>
  <si>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</si>
  <si>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</si>
  <si>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</si>
  <si>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</si>
  <si>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</si>
  <si>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</si>
  <si>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</si>
  <si>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</si>
  <si>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</si>
  <si>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</si>
  <si>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</si>
  <si>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</si>
  <si>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</si>
  <si>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</si>
  <si>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</si>
  <si>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</si>
  <si>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</si>
  <si>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</si>
  <si>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</si>
  <si>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</si>
  <si>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</si>
  <si>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</si>
  <si>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</si>
  <si>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</si>
  <si>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</si>
  <si>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</si>
  <si>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</si>
  <si>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</si>
  <si>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</si>
  <si>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</si>
  <si>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</si>
  <si>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</si>
  <si>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</si>
  <si>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</si>
  <si>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</si>
  <si>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</si>
  <si>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</si>
  <si>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</si>
  <si>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</si>
  <si>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</si>
  <si>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</si>
  <si>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</si>
  <si>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</si>
  <si>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</si>
  <si>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</si>
  <si>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</si>
  <si>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</si>
  <si>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</si>
  <si>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</si>
  <si>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</si>
  <si>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</si>
  <si>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</si>
  <si>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</si>
  <si>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</si>
  <si>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</si>
  <si>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</si>
  <si>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</si>
  <si>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</si>
  <si>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</si>
  <si>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</si>
  <si>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</si>
  <si>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</si>
  <si>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</si>
  <si>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</si>
  <si>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</si>
  <si>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</si>
  <si>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</si>
  <si>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</si>
  <si>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</si>
  <si>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</si>
  <si>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</si>
  <si>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</si>
  <si>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</si>
  <si>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</si>
  <si>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</si>
  <si>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</si>
  <si>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</si>
  <si>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</si>
  <si>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</si>
  <si>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</si>
  <si>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</si>
  <si>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</si>
  <si>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</si>
  <si>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</si>
  <si>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</si>
  <si>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</si>
  <si>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</si>
  <si>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</si>
  <si>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</si>
  <si>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</si>
  <si>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</si>
  <si>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</si>
  <si>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</si>
  <si>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</si>
  <si>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</si>
  <si>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</si>
  <si>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</si>
  <si>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</si>
  <si>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</si>
  <si>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</si>
  <si>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</si>
  <si>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</si>
  <si>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</si>
  <si>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</si>
  <si>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</si>
  <si>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</si>
  <si>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</si>
  <si>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</si>
  <si>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</si>
  <si>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</si>
  <si>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</si>
  <si>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</si>
  <si>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</si>
  <si>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</si>
  <si>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</si>
  <si>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</si>
  <si>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</si>
  <si>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</si>
  <si>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</si>
  <si>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</si>
  <si>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</si>
  <si>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</si>
  <si>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</si>
  <si>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</si>
  <si>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</si>
  <si>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</si>
  <si>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</si>
  <si>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</si>
  <si>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</si>
  <si>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</si>
  <si>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</si>
  <si>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</si>
  <si>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</si>
  <si>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</si>
  <si>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</si>
  <si>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</si>
  <si>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</si>
  <si>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</si>
  <si>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</si>
  <si>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</si>
  <si>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</si>
  <si>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</si>
  <si>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</si>
  <si>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</si>
  <si>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</si>
  <si>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</si>
  <si>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</si>
  <si>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</si>
  <si>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</si>
  <si>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</si>
  <si>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</si>
  <si>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</si>
  <si>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</si>
  <si>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</si>
  <si>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</si>
  <si>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</si>
  <si>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</si>
  <si>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</si>
  <si>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</si>
  <si>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</si>
  <si>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</si>
  <si>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</si>
  <si>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</si>
  <si>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</si>
  <si>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</si>
  <si>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</si>
  <si>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</si>
  <si>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</si>
  <si>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</si>
  <si>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</si>
  <si>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</si>
  <si>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</si>
  <si>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</si>
  <si>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</si>
  <si>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</si>
  <si>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</si>
  <si>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</si>
  <si>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</si>
  <si>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</si>
  <si>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</si>
  <si>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</si>
  <si>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</si>
  <si>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</si>
  <si>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</si>
  <si>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</si>
  <si>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</si>
  <si>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</si>
  <si>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</si>
  <si>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</si>
  <si>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</si>
  <si>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</si>
  <si>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</si>
  <si>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</si>
  <si>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</si>
  <si>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</si>
  <si>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</si>
  <si>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</si>
  <si>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</si>
  <si>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</si>
  <si>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</si>
  <si>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</si>
  <si>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</si>
  <si>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</si>
  <si>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</si>
  <si>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</si>
  <si>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</si>
  <si>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</si>
  <si>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</si>
  <si>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</si>
  <si>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</si>
  <si>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</si>
  <si>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</si>
  <si>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</si>
  <si>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</si>
  <si>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</si>
  <si>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</si>
  <si>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</si>
  <si>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</si>
  <si>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</si>
  <si>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</si>
  <si>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</si>
  <si>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</si>
  <si>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</si>
  <si>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</si>
  <si>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</si>
  <si>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</si>
  <si>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</si>
  <si>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</si>
  <si>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</si>
  <si>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</si>
  <si>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</si>
  <si>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</si>
  <si>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</si>
  <si>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</si>
  <si>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</si>
  <si>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</si>
  <si>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</si>
  <si>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</si>
  <si>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</si>
  <si>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</si>
  <si>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</si>
  <si>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</si>
  <si>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</si>
  <si>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</si>
  <si>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</si>
  <si>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</si>
  <si>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</si>
  <si>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</si>
  <si>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</si>
  <si>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</si>
  <si>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</si>
  <si>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</si>
  <si>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</si>
  <si>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</si>
  <si>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</si>
  <si>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</si>
  <si>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</si>
  <si>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</si>
  <si>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</si>
  <si>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</si>
  <si>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</si>
  <si>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</si>
  <si>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</si>
  <si>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</si>
  <si>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</si>
  <si>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</si>
  <si>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</si>
  <si>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</si>
  <si>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</si>
  <si>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</si>
  <si>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</si>
  <si>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</si>
  <si>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</si>
  <si>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</si>
  <si>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</si>
  <si>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</si>
  <si>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</si>
  <si>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</si>
  <si>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</si>
  <si>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</si>
  <si>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</si>
  <si>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</si>
  <si>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</si>
  <si>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</si>
  <si>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</si>
  <si>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</si>
  <si>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</si>
  <si>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</si>
  <si>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</si>
  <si>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</si>
  <si>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</si>
  <si>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</si>
  <si>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</si>
  <si>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</si>
  <si>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</si>
  <si>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</si>
  <si>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</si>
  <si>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</si>
  <si>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</si>
  <si>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</si>
  <si>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</si>
  <si>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</si>
  <si>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</si>
  <si>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</si>
  <si>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</si>
  <si>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</si>
  <si>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</si>
  <si>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</si>
  <si>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</si>
  <si>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</si>
  <si>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</si>
  <si>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</si>
  <si>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</si>
  <si>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</si>
  <si>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</si>
  <si>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</si>
  <si>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</si>
  <si>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</si>
  <si>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</si>
  <si>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</si>
  <si>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</si>
  <si>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</si>
  <si>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</si>
  <si>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</si>
  <si>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</si>
  <si>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</si>
  <si>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</si>
  <si>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</si>
  <si>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</si>
  <si>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</si>
  <si>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</si>
  <si>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</si>
  <si>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</si>
  <si>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</si>
  <si>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</si>
  <si>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</si>
  <si>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</si>
  <si>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</si>
  <si>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</si>
  <si>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</si>
  <si>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</si>
  <si>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</si>
  <si>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</si>
  <si>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</si>
  <si>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</si>
  <si>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</si>
  <si>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</si>
  <si>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</si>
  <si>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</si>
  <si>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</si>
  <si>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</si>
  <si>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</si>
  <si>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</si>
  <si>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</si>
  <si>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</si>
  <si>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</si>
  <si>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</si>
  <si>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</si>
  <si>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</si>
  <si>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</si>
  <si>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</si>
  <si>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</si>
  <si>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</si>
  <si>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</si>
  <si>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</si>
  <si>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</si>
  <si>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</si>
  <si>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</si>
  <si>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</si>
  <si>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</si>
  <si>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</si>
  <si>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</si>
  <si>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</si>
  <si>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</si>
  <si>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</si>
  <si>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</si>
  <si>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</si>
  <si>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</si>
  <si>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</si>
  <si>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</si>
  <si>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</si>
  <si>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</si>
  <si>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</si>
  <si>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</si>
  <si>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</si>
  <si>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</si>
  <si>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</si>
  <si>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</si>
  <si>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</si>
  <si>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</si>
  <si>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</si>
  <si>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</si>
  <si>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</si>
  <si>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</si>
  <si>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</si>
  <si>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</si>
  <si>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</si>
  <si>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</si>
  <si>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</si>
  <si>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</si>
  <si>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</si>
  <si>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</si>
  <si>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</si>
  <si>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</si>
  <si>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</si>
  <si>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</si>
  <si>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</si>
  <si>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</si>
  <si>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</si>
  <si>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</si>
  <si>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</si>
  <si>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</si>
  <si>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</si>
  <si>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</si>
  <si>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</si>
  <si>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</si>
  <si>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</si>
  <si>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</si>
  <si>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</si>
  <si>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</si>
  <si>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</si>
  <si>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</si>
  <si>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</si>
  <si>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</si>
  <si>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</si>
  <si>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</si>
  <si>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</si>
  <si>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</si>
  <si>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</si>
  <si>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</si>
  <si>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</si>
  <si>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</si>
  <si>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</si>
  <si>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</si>
  <si>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</si>
  <si>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</si>
  <si>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</si>
  <si>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</si>
  <si>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</si>
  <si>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</si>
  <si>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</si>
  <si>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</si>
  <si>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</si>
  <si>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</si>
  <si>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</si>
  <si>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</si>
  <si>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</si>
  <si>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</si>
  <si>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</si>
  <si>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</si>
  <si>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</si>
  <si>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</si>
  <si>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</si>
  <si>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</si>
  <si>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</si>
  <si>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</si>
  <si>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</si>
  <si>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</si>
  <si>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</si>
  <si>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</si>
  <si>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</si>
  <si>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</si>
  <si>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</si>
  <si>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</si>
  <si>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</si>
  <si>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</si>
  <si>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</si>
  <si>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</si>
  <si>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</si>
  <si>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</si>
  <si>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</si>
  <si>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</si>
  <si>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</si>
  <si>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</si>
  <si>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</si>
  <si>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</si>
  <si>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</si>
  <si>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</si>
  <si>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</si>
  <si>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</si>
  <si>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</si>
  <si>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</si>
  <si>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</si>
  <si>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</si>
  <si>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</si>
  <si>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</si>
  <si>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</si>
  <si>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</si>
  <si>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</si>
  <si>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</si>
  <si>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</si>
  <si>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</si>
  <si>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</si>
  <si>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</si>
  <si>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</si>
  <si>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</si>
  <si>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</si>
  <si>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</si>
  <si>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</si>
  <si>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</si>
  <si>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</si>
  <si>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</si>
  <si>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</si>
  <si>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</si>
  <si>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</si>
  <si>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</si>
  <si>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</si>
  <si>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</si>
  <si>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</si>
  <si>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</si>
  <si>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</si>
  <si>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</si>
  <si>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</si>
  <si>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</si>
  <si>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</si>
  <si>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</si>
  <si>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</si>
  <si>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</si>
  <si>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</si>
  <si>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</si>
  <si>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</si>
  <si>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</si>
  <si>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</si>
  <si>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</si>
  <si>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</si>
  <si>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</si>
  <si>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</si>
  <si>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</si>
  <si>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</si>
  <si>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</si>
  <si>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</si>
  <si>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</si>
  <si>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</si>
  <si>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</si>
  <si>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</si>
  <si>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</si>
  <si>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</si>
  <si>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</si>
  <si>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</si>
  <si>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</si>
  <si>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</si>
  <si>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</si>
  <si>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</si>
  <si>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</si>
  <si>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</si>
  <si>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</si>
  <si>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</si>
  <si>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</si>
  <si>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</si>
  <si>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</si>
  <si>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</si>
  <si>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</si>
  <si>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</si>
  <si>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</si>
  <si>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</si>
  <si>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</si>
  <si>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</si>
  <si>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</si>
  <si>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</si>
  <si>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</si>
  <si>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</si>
  <si>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</si>
  <si>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</si>
  <si>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</si>
  <si>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</si>
  <si>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</si>
  <si>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</si>
  <si>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</si>
  <si>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</si>
  <si>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</si>
  <si>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</si>
  <si>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</si>
  <si>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</si>
  <si>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</si>
  <si>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</si>
  <si>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</si>
  <si>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</si>
  <si>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</si>
  <si>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</si>
  <si>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</si>
  <si>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</si>
  <si>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</si>
  <si>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</si>
  <si>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</si>
  <si>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</si>
  <si>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</si>
  <si>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</si>
  <si>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</si>
  <si>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</si>
  <si>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</si>
  <si>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</si>
  <si>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</si>
  <si>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</si>
  <si>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</si>
  <si>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</si>
  <si>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</si>
  <si>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</si>
  <si>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</si>
  <si>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</si>
  <si>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</si>
  <si>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</si>
  <si>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</si>
  <si>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</si>
  <si>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</si>
  <si>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</si>
  <si>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</si>
  <si>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</si>
  <si>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</si>
  <si>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</si>
  <si>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</si>
  <si>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</si>
  <si>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</si>
  <si>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</si>
  <si>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</si>
  <si>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</si>
  <si>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</si>
  <si>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</si>
  <si>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</si>
  <si>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</si>
  <si>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</si>
  <si>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</si>
  <si>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</si>
  <si>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</si>
  <si>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</si>
  <si>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</si>
  <si>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</si>
  <si>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</si>
  <si>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</si>
  <si>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</si>
  <si>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</si>
  <si>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</si>
  <si>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</si>
  <si>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</si>
  <si>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</si>
  <si>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</si>
  <si>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</si>
  <si>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</si>
  <si>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</si>
  <si>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</si>
  <si>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</si>
  <si>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</si>
  <si>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</si>
  <si>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</si>
  <si>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</si>
  <si>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</si>
  <si>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</si>
  <si>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</si>
  <si>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</si>
  <si>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</si>
  <si>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</si>
  <si>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</si>
  <si>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</si>
  <si>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</si>
  <si>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</si>
  <si>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</si>
  <si>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</si>
  <si>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</si>
  <si>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</si>
  <si>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</si>
  <si>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</si>
  <si>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</si>
  <si>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</si>
  <si>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</si>
  <si>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</si>
  <si>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</si>
  <si>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</si>
  <si>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</si>
  <si>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</si>
  <si>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</si>
  <si>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</si>
  <si>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</si>
  <si>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</si>
  <si>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</si>
  <si>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</si>
  <si>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</si>
  <si>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</si>
  <si>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</si>
  <si>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</si>
  <si>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</si>
  <si>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</si>
  <si>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</si>
  <si>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</si>
  <si>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</si>
  <si>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</si>
  <si>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</si>
  <si>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</si>
  <si>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</si>
  <si>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</si>
  <si>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</si>
  <si>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</si>
  <si>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</si>
  <si>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</si>
  <si>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</si>
  <si>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</si>
  <si>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</si>
  <si>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</si>
  <si>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</si>
  <si>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</si>
  <si>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</si>
  <si>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</si>
  <si>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</si>
  <si>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</si>
  <si>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</si>
  <si>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</si>
  <si>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</si>
  <si>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</si>
  <si>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</si>
  <si>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</si>
  <si>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</si>
  <si>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</si>
  <si>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</si>
  <si>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</si>
  <si>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</si>
  <si>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</si>
  <si>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</si>
  <si>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</si>
  <si>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</si>
  <si>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</si>
  <si>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</si>
  <si>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</si>
  <si>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</si>
  <si>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</si>
  <si>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</si>
  <si>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</si>
  <si>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</si>
  <si>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</si>
  <si>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</si>
  <si>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</si>
  <si>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</si>
  <si>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</si>
  <si>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</si>
  <si>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</si>
  <si>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</si>
  <si>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</si>
  <si>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</si>
  <si>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</si>
  <si>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</si>
  <si>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</si>
  <si>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</si>
  <si>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</si>
  <si>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</si>
  <si>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</si>
  <si>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</si>
  <si>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</si>
  <si>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</si>
  <si>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</si>
  <si>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</si>
  <si>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</si>
  <si>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</si>
  <si>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</si>
  <si>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</si>
  <si>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</si>
  <si>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</si>
  <si>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</si>
  <si>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</si>
  <si>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</si>
  <si>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</si>
  <si>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</si>
  <si>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</si>
  <si>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</si>
  <si>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</si>
  <si>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</si>
  <si>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</si>
  <si>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</si>
  <si>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</si>
  <si>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</si>
  <si>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</si>
  <si>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</si>
  <si>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</si>
  <si>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</si>
  <si>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</si>
  <si>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</si>
  <si>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</si>
  <si>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</si>
  <si>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</si>
  <si>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</si>
  <si>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</si>
  <si>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</si>
  <si>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</si>
  <si>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</si>
  <si>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</si>
  <si>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</si>
  <si>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</si>
  <si>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</si>
  <si>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</si>
  <si>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</si>
  <si>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</si>
  <si>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</si>
  <si>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</si>
  <si>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</si>
  <si>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</si>
  <si>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</si>
  <si>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</si>
  <si>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</si>
  <si>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</si>
  <si>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</si>
  <si>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</si>
  <si>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</si>
  <si>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</si>
  <si>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</si>
  <si>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</si>
  <si>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</si>
  <si>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</si>
  <si>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</si>
  <si>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</si>
  <si>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</si>
  <si>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</si>
  <si>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</si>
  <si>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</si>
  <si>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</si>
  <si>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</si>
  <si>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</si>
  <si>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</si>
  <si>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</si>
  <si>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</si>
  <si>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</si>
  <si>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</si>
  <si>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</si>
  <si>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</si>
  <si>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</si>
  <si>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</si>
  <si>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</si>
  <si>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</si>
  <si>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</si>
  <si>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</si>
  <si>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</si>
  <si>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</si>
  <si>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</si>
  <si>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</si>
  <si>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</si>
  <si>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</si>
  <si>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</si>
  <si>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</si>
  <si>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</si>
  <si>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</si>
  <si>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</si>
  <si>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</si>
  <si>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</si>
  <si>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</si>
  <si>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</si>
  <si>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</si>
  <si>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</si>
  <si>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</si>
  <si>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</si>
  <si>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</si>
  <si>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</si>
  <si>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</si>
  <si>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</si>
  <si>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</si>
  <si>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</si>
  <si>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</si>
  <si>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</si>
  <si>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</si>
  <si>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</si>
  <si>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</si>
  <si>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</si>
  <si>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</si>
  <si>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</si>
  <si>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</si>
  <si>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</si>
  <si>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</si>
  <si>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</si>
  <si>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</si>
  <si>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</si>
  <si>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</si>
  <si>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</si>
  <si>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</si>
  <si>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</si>
  <si>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</si>
  <si>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</si>
  <si>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</si>
  <si>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</si>
  <si>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</si>
  <si>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</si>
  <si>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</si>
  <si>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</si>
  <si>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</si>
  <si>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</si>
  <si>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</si>
  <si>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</si>
  <si>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</si>
  <si>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</si>
  <si>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</si>
  <si>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</si>
  <si>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</si>
  <si>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</si>
  <si>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</si>
  <si>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</si>
  <si>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</si>
  <si>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</si>
  <si>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</si>
  <si>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</si>
  <si>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</si>
  <si>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</si>
  <si>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</si>
  <si>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</si>
  <si>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</si>
  <si>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</si>
  <si>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</si>
  <si>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</si>
  <si>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</si>
  <si>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</si>
  <si>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</si>
  <si>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</si>
  <si>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</si>
  <si>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</si>
  <si>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</si>
  <si>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</si>
  <si>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</si>
  <si>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</si>
  <si>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</si>
  <si>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</si>
  <si>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</si>
  <si>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</si>
  <si>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</si>
  <si>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</si>
  <si>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</si>
  <si>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</si>
  <si>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</si>
  <si>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</si>
  <si>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</si>
  <si>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</si>
  <si>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</si>
  <si>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</si>
  <si>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</si>
  <si>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</si>
  <si>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</si>
  <si>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</si>
  <si>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</si>
  <si>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</si>
  <si>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</si>
  <si>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</si>
  <si>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</si>
  <si>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</si>
  <si>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</si>
  <si>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</si>
  <si>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</si>
  <si>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</si>
  <si>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</si>
  <si>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</si>
  <si>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</si>
  <si>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</si>
  <si>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</si>
  <si>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</si>
  <si>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</si>
  <si>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</si>
  <si>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</si>
  <si>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</si>
  <si>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</si>
  <si>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</si>
  <si>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</si>
  <si>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</si>
  <si>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</si>
  <si>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</si>
  <si>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</si>
  <si>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</si>
  <si>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</si>
  <si>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</si>
  <si>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</si>
  <si>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</si>
  <si>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</si>
  <si>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</si>
  <si>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</si>
  <si>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</si>
  <si>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</si>
  <si>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</si>
  <si>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</si>
  <si>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</si>
  <si>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</si>
  <si>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</si>
  <si>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</si>
  <si>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</si>
  <si>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</si>
  <si>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</si>
  <si>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</si>
  <si>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</si>
  <si>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</si>
  <si>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</si>
  <si>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</si>
  <si>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</si>
  <si>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</si>
  <si>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</si>
  <si>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</si>
  <si>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</si>
  <si>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</si>
  <si>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</si>
  <si>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</si>
  <si>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</si>
  <si>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</si>
  <si>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</si>
  <si>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</si>
  <si>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</si>
  <si>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</si>
  <si>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</si>
  <si>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</si>
  <si>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</si>
  <si>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</si>
  <si>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</si>
  <si>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</si>
  <si>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</si>
  <si>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</si>
  <si>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</si>
  <si>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</si>
  <si>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</si>
  <si>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</si>
  <si>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</si>
  <si>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</si>
  <si>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</si>
  <si>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</si>
  <si>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</si>
  <si>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</si>
  <si>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</si>
  <si>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</si>
  <si>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</si>
  <si>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</si>
  <si>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</si>
  <si>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</si>
  <si>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</si>
  <si>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</si>
  <si>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</si>
  <si>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</si>
  <si>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</si>
  <si>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</si>
  <si>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</si>
  <si>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</si>
  <si>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</si>
  <si>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</si>
  <si>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</si>
  <si>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</si>
  <si>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</si>
  <si>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</si>
  <si>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</si>
  <si>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</si>
  <si>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</si>
  <si>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</si>
  <si>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</si>
  <si>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</si>
  <si>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</si>
  <si>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</si>
  <si>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</si>
  <si>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</si>
  <si>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</si>
  <si>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</si>
  <si>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</si>
  <si>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</si>
  <si>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</si>
  <si>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</si>
  <si>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</si>
  <si>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</si>
  <si>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</si>
  <si>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</si>
  <si>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</si>
  <si>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</si>
  <si>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</si>
  <si>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</si>
  <si>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</si>
  <si>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</si>
  <si>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</si>
  <si>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</si>
  <si>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</si>
  <si>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</si>
  <si>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</si>
  <si>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</si>
  <si>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</si>
  <si>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</si>
  <si>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</si>
  <si>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</si>
  <si>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</si>
  <si>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</si>
  <si>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</si>
  <si>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</si>
  <si>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</si>
  <si>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</si>
  <si>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</si>
  <si>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</si>
  <si>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</si>
  <si>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</si>
  <si>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</si>
  <si>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</si>
  <si>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</si>
  <si>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</si>
  <si>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</si>
  <si>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</si>
  <si>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</si>
  <si>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</si>
  <si>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</si>
  <si>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</si>
  <si>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</si>
  <si>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</si>
  <si>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</si>
  <si>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</si>
  <si>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</si>
  <si>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</si>
  <si>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</si>
  <si>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</si>
  <si>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</si>
  <si>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</si>
  <si>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</si>
  <si>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</si>
  <si>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</si>
  <si>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</si>
  <si>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</si>
  <si>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</si>
  <si>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</si>
  <si>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</si>
  <si>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</si>
  <si>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</si>
  <si>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</si>
  <si>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</si>
  <si>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</si>
  <si>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</si>
  <si>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</si>
  <si>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</si>
  <si>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</si>
  <si>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</si>
  <si>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</si>
  <si>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</si>
  <si>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</si>
  <si>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</si>
  <si>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</si>
  <si>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</si>
  <si>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</si>
  <si>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</si>
  <si>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</si>
  <si>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</si>
  <si>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</si>
  <si>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</si>
  <si>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</si>
  <si>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</si>
  <si>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</si>
  <si>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</si>
  <si>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</si>
  <si>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</si>
  <si>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</si>
  <si>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</si>
  <si>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</si>
  <si>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</si>
  <si>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</si>
  <si>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</si>
  <si>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</si>
  <si>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</si>
  <si>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</si>
  <si>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</si>
  <si>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</si>
  <si>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</si>
  <si>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</si>
  <si>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</si>
  <si>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</si>
  <si>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</si>
  <si>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</si>
  <si>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</si>
  <si>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</si>
  <si>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</si>
  <si>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</si>
  <si>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</si>
  <si>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</si>
  <si>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</si>
  <si>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</si>
  <si>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</si>
  <si>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</si>
  <si>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</si>
  <si>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</si>
  <si>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</si>
  <si>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</si>
  <si>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</si>
  <si>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</si>
  <si>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</si>
  <si>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</si>
  <si>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</si>
  <si>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</si>
  <si>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</si>
  <si>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</si>
  <si>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</si>
  <si>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</si>
  <si>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</si>
  <si>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</si>
  <si>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</si>
  <si>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</si>
  <si>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</si>
  <si>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</si>
  <si>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</si>
  <si>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</si>
  <si>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</si>
  <si>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</si>
  <si>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</si>
  <si>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</si>
  <si>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</si>
  <si>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</si>
  <si>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</si>
  <si>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</si>
  <si>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</si>
  <si>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</si>
  <si>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</si>
  <si>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</si>
  <si>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</si>
  <si>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</si>
  <si>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</si>
  <si>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</si>
  <si>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</si>
  <si>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</si>
  <si>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</si>
  <si>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</si>
  <si>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</si>
  <si>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</si>
  <si>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</si>
  <si>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</si>
  <si>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</si>
  <si>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</si>
  <si>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</si>
  <si>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</si>
  <si>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</si>
  <si>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</si>
  <si>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</si>
  <si>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</si>
  <si>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</si>
  <si>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</si>
  <si>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</si>
  <si>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</si>
  <si>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</si>
  <si>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</si>
  <si>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</si>
  <si>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</si>
  <si>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</si>
  <si>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</si>
  <si>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</si>
  <si>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</si>
  <si>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</si>
  <si>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</si>
  <si>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</si>
  <si>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</si>
  <si>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</si>
  <si>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</si>
  <si>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</si>
  <si>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</si>
  <si>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</si>
  <si>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</si>
  <si>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</si>
  <si>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</si>
  <si>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</si>
  <si>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</si>
  <si>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</si>
  <si>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</si>
  <si>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</si>
  <si>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</si>
  <si>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</si>
  <si>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</si>
  <si>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</si>
  <si>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</si>
  <si>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</si>
  <si>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</si>
  <si>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</si>
  <si>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</si>
  <si>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</si>
  <si>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</si>
  <si>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</si>
  <si>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</si>
  <si>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</si>
  <si>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</si>
  <si>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</si>
  <si>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</si>
  <si>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</si>
  <si>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</si>
  <si>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</si>
  <si>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</si>
  <si>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</si>
  <si>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</si>
  <si>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</si>
  <si>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</si>
  <si>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</si>
  <si>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</si>
  <si>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</si>
  <si>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</si>
  <si>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</si>
  <si>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</si>
  <si>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</si>
  <si>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</si>
  <si>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</si>
  <si>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</si>
  <si>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</si>
  <si>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</si>
  <si>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</si>
  <si>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</si>
  <si>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</si>
  <si>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</si>
  <si>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</si>
  <si>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</si>
  <si>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</si>
  <si>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</si>
  <si>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</si>
  <si>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</si>
  <si>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</si>
  <si>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</si>
  <si>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</si>
  <si>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</si>
  <si>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</si>
  <si>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</si>
  <si>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</si>
  <si>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</si>
  <si>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</si>
  <si>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</si>
  <si>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</si>
  <si>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</si>
  <si>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</si>
  <si>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</si>
  <si>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</si>
  <si>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</si>
  <si>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</si>
  <si>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</si>
  <si>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</si>
  <si>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</si>
  <si>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</si>
  <si>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</si>
  <si>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</si>
  <si>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</si>
  <si>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</si>
  <si>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</si>
  <si>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</si>
  <si>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</si>
  <si>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</si>
  <si>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</si>
  <si>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</si>
  <si>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</si>
  <si>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</si>
  <si>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</si>
  <si>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</si>
  <si>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</si>
  <si>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</si>
  <si>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</si>
  <si>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</si>
  <si>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</si>
  <si>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</si>
  <si>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</si>
  <si>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</si>
  <si>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</si>
  <si>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</si>
  <si>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</si>
  <si>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</si>
  <si>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</si>
  <si>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</si>
  <si>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</si>
  <si>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</si>
  <si>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</si>
  <si>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</si>
  <si>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</si>
  <si>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</si>
  <si>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</si>
  <si>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</si>
  <si>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</si>
  <si>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</si>
  <si>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</si>
  <si>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</si>
  <si>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</si>
  <si>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</si>
  <si>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</si>
  <si>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</si>
  <si>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</si>
  <si>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</si>
  <si>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</si>
  <si>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</si>
  <si>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</si>
  <si>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</si>
  <si>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</si>
  <si>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</si>
  <si>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</si>
  <si>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</si>
  <si>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</si>
  <si>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</si>
  <si>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</si>
  <si>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</si>
  <si>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</si>
  <si>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</si>
  <si>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</si>
  <si>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</si>
  <si>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</si>
  <si>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</si>
  <si>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</si>
  <si>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</si>
  <si>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</si>
  <si>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</si>
  <si>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</si>
  <si>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</si>
  <si>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</si>
  <si>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</si>
  <si>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</si>
  <si>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</si>
  <si>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</si>
  <si>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</si>
  <si>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</si>
  <si>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</si>
  <si>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</si>
  <si>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</si>
  <si>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</si>
  <si>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</si>
  <si>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</si>
  <si>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</si>
  <si>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</si>
  <si>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</si>
  <si>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</si>
  <si>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</si>
  <si>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</si>
  <si>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</si>
  <si>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</si>
  <si>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</si>
  <si>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</si>
  <si>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</si>
  <si>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</si>
  <si>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</si>
  <si>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</si>
  <si>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</si>
  <si>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</si>
  <si>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</si>
  <si>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</si>
  <si>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</si>
  <si>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</si>
  <si>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</si>
  <si>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</si>
  <si>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</si>
  <si>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</si>
  <si>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</si>
  <si>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</si>
  <si>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</si>
  <si>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</si>
  <si>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</si>
  <si>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</si>
  <si>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</si>
  <si>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</si>
  <si>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</si>
  <si>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</si>
  <si>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</si>
  <si>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</si>
  <si>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</si>
  <si>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</si>
  <si>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</si>
  <si>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</si>
  <si>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</si>
  <si>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</si>
  <si>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</si>
  <si>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</si>
  <si>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</si>
  <si>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</si>
  <si>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</si>
  <si>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</si>
  <si>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</si>
  <si>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</si>
  <si>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</si>
  <si>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</si>
  <si>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</si>
  <si>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</si>
  <si>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</si>
  <si>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</si>
  <si>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</si>
  <si>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</si>
  <si>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</si>
  <si>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</si>
  <si>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</si>
  <si>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</si>
  <si>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</si>
  <si>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</si>
  <si>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</si>
  <si>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</si>
  <si>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</si>
  <si>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</si>
  <si>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</si>
  <si>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</si>
  <si>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</si>
  <si>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</si>
  <si>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</si>
  <si>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</si>
  <si>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</si>
  <si>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</si>
  <si>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</si>
  <si>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</si>
  <si>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</si>
  <si>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</si>
  <si>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</si>
  <si>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</si>
  <si>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</si>
  <si>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</si>
  <si>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</si>
  <si>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</si>
  <si>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</si>
  <si>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</si>
  <si>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</si>
  <si>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</si>
  <si>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</si>
  <si>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</si>
  <si>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</si>
  <si>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</si>
  <si>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</si>
  <si>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</si>
  <si>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</si>
  <si>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</si>
  <si>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</si>
  <si>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</si>
  <si>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</si>
  <si>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</si>
  <si>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</si>
  <si>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</si>
  <si>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</si>
  <si>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</si>
  <si>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</si>
  <si>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</si>
  <si>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</si>
  <si>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</si>
  <si>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</si>
  <si>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</si>
  <si>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</si>
  <si>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</si>
  <si>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</si>
  <si>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</si>
  <si>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</si>
  <si>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</si>
  <si>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</si>
  <si>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</si>
  <si>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</si>
  <si>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</si>
  <si>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</si>
  <si>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</si>
  <si>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</si>
  <si>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</si>
  <si>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</si>
  <si>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</si>
  <si>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</si>
  <si>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</si>
  <si>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</si>
  <si>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</si>
  <si>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</si>
  <si>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</si>
  <si>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</si>
  <si>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</si>
  <si>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</si>
  <si>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</si>
  <si>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</si>
  <si>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</si>
  <si>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</si>
  <si>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</si>
  <si>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</si>
  <si>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</si>
  <si>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</si>
  <si>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</si>
  <si>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</si>
  <si>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</si>
  <si>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</si>
  <si>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</si>
  <si>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</si>
  <si>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</si>
  <si>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</si>
  <si>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</si>
  <si>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</si>
  <si>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</si>
  <si>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</si>
  <si>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</si>
  <si>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</si>
  <si>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</si>
  <si>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</si>
  <si>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</si>
  <si>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</si>
  <si>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</si>
  <si>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</si>
  <si>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</si>
  <si>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</si>
  <si>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</si>
  <si>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</si>
  <si>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</si>
  <si>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</si>
  <si>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</si>
  <si>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</si>
  <si>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</si>
  <si>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</si>
  <si>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</si>
  <si>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</si>
  <si>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</si>
  <si>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</si>
  <si>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</si>
  <si>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</si>
  <si>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</si>
  <si>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</si>
  <si>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</si>
  <si>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</si>
  <si>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</si>
  <si>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</si>
  <si>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</si>
  <si>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</si>
  <si>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</si>
  <si>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</si>
  <si>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</si>
  <si>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</si>
  <si>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</si>
  <si>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</si>
  <si>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</si>
  <si>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</si>
  <si>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</si>
  <si>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</si>
  <si>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</si>
  <si>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</si>
  <si>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</si>
  <si>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</si>
  <si>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</si>
  <si>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</si>
  <si>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</si>
  <si>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</si>
  <si>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</si>
  <si>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</si>
  <si>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</si>
  <si>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</si>
  <si>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</si>
  <si>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</si>
  <si>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</si>
  <si>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</si>
  <si>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</si>
  <si>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</si>
  <si>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</si>
  <si>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</si>
  <si>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</si>
  <si>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</si>
  <si>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</si>
  <si>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</si>
  <si>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</si>
  <si>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</si>
  <si>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</si>
  <si>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</si>
  <si>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</si>
  <si>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</si>
  <si>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</si>
  <si>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</si>
  <si>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</si>
  <si>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</si>
  <si>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</si>
  <si>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</si>
  <si>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</si>
  <si>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</si>
  <si>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</si>
  <si>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</si>
  <si>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</si>
  <si>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</si>
  <si>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</si>
  <si>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</si>
  <si>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</si>
  <si>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</si>
  <si>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</si>
  <si>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</si>
  <si>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</si>
  <si>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</si>
  <si>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</si>
  <si>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</si>
  <si>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</si>
  <si>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</si>
  <si>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</si>
  <si>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</si>
  <si>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</si>
  <si>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</si>
  <si>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</si>
  <si>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</si>
  <si>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</si>
  <si>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</si>
  <si>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</si>
  <si>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</si>
  <si>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</si>
  <si>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</si>
  <si>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</si>
  <si>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</si>
  <si>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</si>
  <si>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</si>
  <si>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</si>
  <si>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</si>
  <si>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</si>
  <si>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</si>
  <si>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</si>
  <si>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</si>
  <si>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</si>
  <si>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</si>
  <si>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</si>
  <si>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</si>
  <si>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</si>
  <si>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</si>
  <si>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</si>
  <si>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</si>
  <si>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</si>
  <si>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</si>
  <si>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</si>
  <si>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</si>
  <si>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</si>
  <si>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</si>
  <si>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</si>
  <si>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</si>
  <si>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</si>
  <si>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</si>
  <si>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</si>
  <si>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</si>
  <si>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</si>
  <si>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</si>
  <si>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</si>
  <si>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</si>
  <si>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</si>
  <si>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</si>
  <si>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</si>
  <si>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</si>
  <si>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</si>
  <si>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</si>
  <si>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</si>
  <si>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</si>
  <si>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</si>
  <si>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</si>
  <si>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</si>
  <si>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</si>
  <si>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</si>
  <si>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</si>
  <si>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</si>
  <si>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</si>
  <si>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</si>
  <si>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</si>
  <si>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</si>
  <si>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</si>
  <si>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</si>
  <si>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</si>
  <si>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</si>
  <si>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</si>
  <si>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</si>
  <si>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</si>
  <si>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</si>
  <si>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</si>
  <si>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</si>
  <si>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</si>
  <si>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</si>
  <si>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</si>
  <si>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</si>
  <si>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</si>
  <si>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</si>
  <si>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</si>
  <si>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</si>
  <si>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</si>
  <si>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</si>
  <si>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</si>
  <si>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</si>
  <si>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</si>
  <si>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</si>
  <si>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</si>
  <si>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</si>
  <si>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</si>
  <si>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</si>
  <si>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</si>
  <si>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</si>
  <si>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</si>
  <si>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</si>
  <si>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</si>
  <si>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</si>
  <si>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</si>
  <si>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</si>
  <si>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</si>
  <si>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</si>
  <si>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</si>
  <si>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</si>
  <si>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</si>
  <si>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</si>
  <si>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</si>
  <si>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</si>
  <si>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</si>
  <si>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</si>
  <si>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</si>
  <si>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</si>
  <si>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</si>
  <si>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</si>
  <si>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</si>
  <si>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</si>
  <si>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</si>
  <si>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</si>
  <si>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</si>
  <si>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</si>
  <si>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</si>
  <si>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</si>
  <si>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</si>
  <si>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</si>
  <si>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</si>
  <si>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</si>
  <si>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</si>
  <si>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</si>
  <si>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</si>
  <si>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</si>
  <si>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</si>
  <si>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</si>
  <si>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</si>
  <si>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</si>
  <si>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</si>
  <si>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</si>
  <si>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</si>
  <si>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</si>
  <si>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</si>
  <si>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</si>
  <si>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</si>
  <si>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</si>
  <si>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</si>
  <si>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</si>
  <si>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</si>
  <si>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</si>
  <si>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</si>
  <si>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</si>
  <si>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</si>
  <si>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</si>
  <si>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</si>
  <si>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</si>
  <si>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</si>
  <si>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</si>
  <si>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</si>
  <si>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</si>
  <si>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</si>
  <si>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</si>
  <si>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</si>
  <si>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</si>
  <si>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</si>
  <si>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</si>
  <si>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</si>
  <si>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</si>
  <si>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</si>
  <si>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</si>
  <si>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</si>
  <si>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</si>
  <si>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</si>
  <si>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</si>
  <si>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</si>
  <si>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</si>
  <si>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</si>
  <si>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</si>
  <si>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</si>
  <si>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</si>
  <si>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</si>
  <si>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</si>
  <si>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</si>
  <si>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</si>
  <si>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</si>
  <si>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</si>
  <si>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</si>
  <si>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</si>
  <si>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</si>
  <si>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</si>
  <si>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</si>
  <si>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</si>
  <si>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</si>
  <si>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</si>
  <si>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</si>
  <si>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</si>
  <si>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</si>
  <si>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</si>
  <si>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</si>
  <si>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</si>
  <si>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</si>
  <si>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</si>
  <si>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</si>
  <si>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</si>
  <si>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</si>
  <si>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</si>
  <si>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</si>
  <si>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</si>
  <si>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</si>
  <si>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</si>
  <si>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</si>
  <si>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</si>
  <si>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</si>
  <si>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</si>
  <si>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</si>
  <si>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</si>
  <si>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</si>
  <si>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</si>
  <si>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</si>
  <si>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</si>
  <si>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</si>
  <si>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</si>
  <si>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</si>
  <si>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</si>
  <si>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</si>
  <si>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</si>
  <si>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</si>
  <si>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</si>
  <si>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</si>
  <si>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</si>
  <si>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</si>
  <si>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</si>
  <si>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</si>
  <si>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</si>
  <si>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</si>
  <si>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</si>
  <si>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</si>
  <si>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</si>
  <si>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</si>
  <si>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</si>
  <si>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</si>
  <si>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</si>
  <si>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</si>
  <si>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</si>
  <si>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</si>
  <si>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</si>
  <si>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</si>
  <si>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</si>
  <si>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</si>
  <si>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</si>
  <si>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</si>
  <si>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</si>
  <si>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</si>
  <si>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</si>
  <si>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</si>
  <si>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</si>
  <si>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</si>
  <si>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</si>
  <si>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</si>
  <si>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</si>
  <si>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</si>
  <si>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</si>
  <si>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</si>
  <si>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</si>
  <si>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</si>
  <si>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</si>
  <si>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</si>
  <si>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</si>
  <si>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</si>
  <si>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</si>
  <si>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</si>
  <si>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</si>
  <si>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</si>
  <si>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</si>
  <si>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</si>
  <si>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</si>
  <si>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</si>
  <si>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</si>
  <si>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</si>
  <si>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</si>
  <si>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</si>
  <si>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</si>
  <si>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</si>
  <si>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</si>
  <si>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</si>
  <si>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</si>
  <si>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</si>
  <si>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</si>
  <si>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</si>
  <si>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</si>
  <si>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</si>
  <si>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</si>
  <si>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</si>
  <si>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</si>
  <si>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</si>
  <si>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</si>
  <si>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</si>
  <si>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</si>
  <si>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</si>
  <si>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</si>
  <si>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</si>
  <si>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</si>
  <si>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</si>
  <si>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</si>
  <si>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</si>
  <si>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</si>
  <si>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</si>
  <si>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</si>
  <si>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</si>
  <si>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</si>
  <si>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</si>
  <si>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</si>
  <si>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</si>
  <si>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</si>
  <si>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</si>
  <si>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</si>
  <si>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</si>
  <si>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</si>
  <si>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</si>
  <si>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</si>
  <si>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</si>
  <si>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</si>
  <si>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</si>
  <si>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</si>
  <si>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</si>
  <si>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</si>
  <si>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</si>
  <si>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</si>
  <si>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</si>
  <si>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</si>
  <si>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</si>
  <si>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</si>
  <si>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</si>
  <si>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</si>
  <si>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</si>
  <si>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</si>
  <si>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</si>
  <si>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</si>
  <si>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</si>
  <si>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</si>
  <si>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</si>
  <si>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</si>
  <si>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</si>
  <si>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</si>
  <si>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</si>
  <si>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</si>
  <si>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</si>
  <si>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</si>
  <si>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</si>
  <si>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</si>
  <si>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</si>
  <si>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</si>
  <si>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</si>
  <si>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</si>
  <si>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</si>
  <si>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</si>
  <si>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</si>
  <si>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</si>
  <si>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</si>
  <si>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</si>
  <si>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</si>
  <si>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</si>
  <si>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</si>
  <si>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</si>
  <si>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</si>
  <si>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</si>
  <si>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</si>
  <si>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</si>
  <si>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</si>
  <si>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</si>
  <si>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</si>
  <si>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</si>
  <si>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</si>
  <si>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</si>
  <si>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</si>
  <si>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</si>
  <si>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</si>
  <si>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</si>
  <si>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</si>
  <si>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</si>
  <si>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</si>
  <si>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</si>
  <si>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</si>
  <si>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</si>
  <si>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</si>
  <si>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</si>
  <si>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</si>
  <si>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</si>
  <si>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</si>
  <si>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</si>
  <si>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</si>
  <si>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</si>
  <si>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</si>
  <si>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</si>
  <si>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</si>
  <si>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</si>
  <si>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</si>
  <si>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</si>
  <si>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</si>
  <si>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</si>
  <si>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</si>
  <si>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</si>
  <si>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</si>
  <si>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</si>
  <si>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</si>
  <si>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</si>
  <si>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</si>
  <si>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</si>
  <si>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</si>
  <si>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</si>
  <si>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</si>
  <si>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</si>
  <si>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</si>
  <si>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</si>
  <si>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</si>
  <si>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</si>
  <si>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</si>
  <si>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</si>
  <si>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</si>
  <si>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</si>
  <si>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</si>
  <si>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</si>
  <si>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</si>
  <si>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</si>
  <si>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</si>
  <si>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</si>
  <si>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</si>
  <si>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</si>
  <si>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</si>
  <si>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</si>
  <si>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</si>
  <si>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</si>
  <si>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</si>
  <si>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</si>
  <si>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</si>
  <si>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</si>
  <si>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</si>
  <si>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</si>
  <si>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</si>
  <si>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</si>
  <si>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</si>
  <si>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</si>
  <si>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</si>
  <si>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</si>
  <si>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</si>
  <si>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</si>
  <si>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</si>
  <si>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</si>
  <si>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</si>
  <si>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</si>
  <si>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</si>
  <si>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</si>
  <si>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</si>
  <si>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</si>
  <si>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</si>
  <si>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</si>
  <si>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</si>
  <si>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</si>
  <si>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</si>
  <si>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</si>
  <si>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</si>
  <si>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</si>
  <si>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</si>
  <si>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</si>
  <si>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</si>
  <si>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</si>
  <si>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</si>
  <si>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</si>
  <si>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</si>
  <si>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</si>
  <si>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</si>
  <si>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</si>
  <si>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</si>
  <si>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</si>
  <si>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</si>
  <si>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</si>
  <si>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</si>
  <si>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</si>
  <si>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</si>
  <si>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</si>
  <si>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</si>
  <si>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</si>
  <si>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</si>
  <si>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</si>
  <si>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</si>
  <si>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</si>
  <si>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</si>
  <si>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</si>
  <si>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</si>
  <si>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</si>
  <si>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</si>
  <si>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</si>
  <si>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</si>
  <si>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</si>
  <si>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</si>
  <si>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</si>
  <si>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</si>
  <si>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</si>
  <si>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</si>
  <si>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</si>
  <si>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</si>
  <si>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</si>
  <si>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</si>
  <si>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</si>
  <si>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</si>
  <si>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</si>
  <si>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</si>
  <si>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</si>
  <si>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</si>
  <si>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</si>
  <si>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</si>
  <si>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</si>
  <si>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</si>
  <si>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</si>
  <si>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</si>
  <si>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</si>
  <si>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</si>
  <si>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</si>
  <si>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</si>
  <si>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</si>
  <si>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</si>
  <si>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</si>
  <si>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</si>
  <si>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</si>
  <si>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</si>
  <si>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</si>
  <si>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</si>
  <si>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</si>
  <si>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</si>
  <si>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</si>
  <si>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</si>
  <si>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</si>
  <si>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</si>
  <si>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</si>
  <si>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</si>
  <si>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</si>
  <si>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</si>
  <si>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</si>
  <si>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</si>
  <si>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</si>
  <si>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</si>
  <si>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</si>
  <si>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</si>
  <si>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</si>
  <si>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</si>
  <si>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</si>
  <si>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</si>
  <si>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</si>
  <si>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</si>
  <si>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</si>
  <si>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</si>
  <si>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</si>
  <si>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</si>
  <si>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</si>
  <si>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</si>
  <si>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</si>
  <si>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</si>
  <si>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</si>
  <si>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</si>
  <si>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</si>
  <si>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</si>
  <si>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</si>
  <si>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</si>
  <si>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</si>
  <si>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</si>
  <si>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</si>
  <si>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</si>
  <si>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</si>
  <si>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</si>
  <si>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</si>
  <si>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</si>
  <si>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</si>
  <si>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</si>
  <si>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</si>
  <si>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</si>
  <si>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</si>
  <si>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</si>
  <si>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</si>
  <si>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</si>
  <si>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</si>
  <si>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</si>
  <si>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</si>
  <si>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</si>
  <si>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</si>
  <si>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</si>
  <si>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</si>
  <si>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</si>
  <si>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</si>
  <si>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</si>
  <si>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</si>
  <si>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</si>
  <si>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</si>
  <si>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</si>
  <si>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</si>
  <si>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</si>
  <si>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</si>
  <si>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</si>
  <si>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</si>
  <si>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</si>
  <si>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</si>
  <si>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</si>
  <si>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</si>
  <si>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</si>
  <si>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</si>
  <si>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</si>
  <si>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</si>
  <si>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</si>
  <si>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</si>
  <si>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</si>
  <si>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</si>
  <si>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</si>
  <si>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</si>
  <si>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</si>
  <si>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</si>
  <si>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</si>
  <si>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</si>
  <si>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</si>
  <si>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</si>
  <si>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</si>
  <si>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</si>
  <si>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</si>
  <si>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</si>
  <si>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</si>
  <si>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</si>
  <si>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</si>
  <si>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</si>
  <si>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</si>
  <si>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</si>
  <si>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</si>
  <si>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</si>
  <si>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</si>
  <si>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</si>
  <si>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</si>
  <si>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</si>
  <si>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</si>
  <si>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</si>
  <si>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</si>
  <si>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</si>
  <si>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</si>
  <si>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</si>
  <si>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</si>
  <si>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</si>
  <si>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</si>
  <si>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</si>
  <si>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</si>
  <si>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</si>
  <si>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</si>
  <si>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</si>
  <si>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</si>
  <si>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</si>
  <si>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</si>
  <si>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</si>
  <si>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</si>
  <si>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</si>
  <si>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</si>
  <si>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</si>
  <si>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</si>
  <si>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</si>
  <si>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</si>
  <si>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</si>
  <si>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</si>
  <si>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</si>
  <si>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</si>
  <si>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</si>
  <si>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</si>
  <si>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</si>
  <si>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</si>
  <si>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</si>
  <si>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</si>
  <si>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</si>
  <si>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</si>
  <si>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</si>
  <si>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</si>
  <si>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</si>
  <si>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</si>
  <si>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</si>
  <si>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</si>
  <si>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</si>
  <si>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</si>
  <si>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</si>
  <si>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</si>
  <si>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</si>
  <si>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</si>
  <si>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</si>
  <si>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</si>
  <si>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</si>
  <si>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</si>
  <si>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</si>
  <si>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</si>
  <si>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</si>
  <si>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</si>
  <si>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</si>
  <si>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</si>
  <si>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</si>
  <si>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</si>
  <si>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</si>
  <si>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</si>
  <si>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</si>
  <si>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</si>
  <si>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</si>
  <si>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</si>
  <si>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</si>
  <si>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</si>
  <si>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</si>
  <si>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</si>
  <si>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</si>
  <si>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</si>
  <si>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</si>
  <si>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</si>
  <si>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</si>
  <si>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</si>
  <si>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</si>
  <si>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</si>
  <si>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</si>
  <si>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</si>
  <si>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</si>
  <si>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</si>
  <si>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</si>
  <si>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</si>
  <si>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</si>
  <si>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</si>
  <si>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</si>
  <si>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</si>
  <si>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</si>
  <si>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</si>
  <si>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</si>
  <si>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</si>
  <si>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</si>
  <si>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</si>
  <si>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</si>
  <si>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</si>
  <si>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</si>
  <si>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</si>
  <si>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</si>
  <si>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</si>
  <si>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</si>
  <si>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</si>
  <si>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</si>
  <si>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</si>
  <si>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</si>
  <si>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</si>
  <si>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</si>
  <si>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</si>
  <si>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</si>
  <si>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</si>
  <si>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</si>
  <si>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</si>
  <si>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</si>
  <si>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</si>
  <si>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</si>
  <si>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</si>
  <si>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</si>
  <si>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</si>
  <si>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</si>
  <si>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</si>
  <si>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</si>
  <si>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</si>
  <si>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</si>
  <si>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</si>
  <si>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</si>
  <si>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</si>
  <si>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</si>
  <si>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</si>
  <si>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</si>
  <si>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</si>
  <si>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</si>
  <si>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</si>
  <si>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</si>
  <si>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</si>
  <si>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</si>
  <si>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</si>
  <si>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</si>
  <si>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</si>
  <si>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</si>
  <si>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</si>
  <si>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</si>
  <si>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</si>
  <si>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</si>
  <si>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</si>
  <si>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</si>
  <si>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</si>
  <si>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</si>
  <si>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</si>
  <si>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</si>
  <si>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</si>
  <si>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</si>
  <si>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</si>
  <si>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</si>
  <si>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</si>
  <si>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</si>
  <si>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</si>
  <si>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</si>
  <si>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</si>
  <si>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</si>
  <si>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</si>
  <si>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</si>
  <si>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</si>
  <si>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</si>
  <si>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</si>
  <si>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</si>
  <si>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</si>
  <si>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</si>
  <si>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</si>
  <si>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</si>
  <si>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</si>
  <si>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</si>
  <si>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</si>
  <si>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</si>
  <si>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</si>
  <si>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</si>
  <si>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</si>
  <si>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</si>
  <si>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</si>
  <si>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</si>
  <si>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</si>
  <si>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</si>
  <si>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</si>
  <si>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</si>
  <si>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</si>
  <si>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</si>
  <si>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</si>
  <si>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</si>
  <si>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</si>
  <si>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</si>
  <si>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</si>
  <si>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</si>
  <si>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</si>
  <si>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</si>
  <si>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</si>
  <si>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</si>
  <si>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</si>
  <si>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</si>
  <si>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</si>
  <si>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</si>
  <si>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</si>
  <si>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</si>
  <si>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</si>
  <si>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</si>
  <si>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</si>
  <si>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</si>
  <si>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</si>
  <si>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</si>
  <si>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</si>
  <si>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</si>
  <si>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</si>
  <si>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</si>
  <si>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</si>
  <si>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</si>
  <si>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</si>
  <si>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</si>
  <si>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</si>
  <si>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</si>
  <si>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</si>
  <si>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</si>
  <si>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</si>
  <si>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</si>
  <si>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</si>
  <si>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</si>
  <si>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</si>
  <si>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</si>
  <si>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</si>
  <si>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</si>
  <si>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</si>
  <si>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</si>
  <si>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</si>
  <si>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</si>
  <si>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</si>
  <si>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</si>
  <si>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</si>
  <si>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</si>
  <si>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</si>
  <si>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</si>
  <si>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</si>
  <si>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</si>
  <si>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</si>
  <si>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</si>
  <si>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</si>
  <si>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</si>
  <si>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</si>
  <si>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</si>
  <si>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</si>
  <si>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</si>
  <si>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</si>
  <si>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</si>
  <si>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</si>
  <si>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</si>
  <si>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</si>
  <si>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</si>
  <si>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</si>
  <si>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</si>
  <si>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</si>
  <si>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</si>
  <si>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</si>
  <si>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</si>
  <si>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</si>
  <si>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</si>
  <si>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</si>
  <si>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</si>
  <si>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</si>
  <si>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</si>
  <si>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</si>
  <si>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</si>
  <si>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</si>
  <si>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</si>
  <si>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</si>
  <si>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</si>
  <si>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</si>
  <si>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</si>
  <si>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</si>
  <si>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</si>
  <si>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</si>
  <si>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</si>
  <si>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</si>
  <si>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</si>
  <si>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</si>
  <si>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</si>
  <si>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</si>
  <si>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</si>
  <si>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</si>
  <si>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</si>
  <si>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</si>
  <si>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</si>
  <si>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</si>
  <si>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</si>
  <si>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</si>
  <si>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</si>
  <si>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</si>
  <si>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</si>
  <si>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</si>
  <si>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</si>
  <si>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</si>
  <si>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</si>
  <si>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</si>
  <si>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</si>
  <si>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</si>
  <si>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</si>
  <si>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</si>
  <si>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</si>
  <si>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</si>
  <si>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</si>
  <si>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</si>
  <si>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</si>
  <si>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</si>
  <si>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</si>
  <si>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</si>
  <si>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</si>
  <si>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</si>
  <si>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</si>
  <si>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</si>
  <si>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</si>
  <si>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</si>
  <si>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</si>
  <si>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</si>
  <si>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</si>
  <si>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</si>
  <si>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</si>
  <si>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</si>
  <si>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</si>
  <si>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</si>
  <si>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</si>
  <si>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</si>
  <si>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</si>
  <si>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</si>
  <si>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</si>
  <si>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</si>
  <si>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</si>
  <si>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</si>
  <si>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</si>
  <si>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</si>
  <si>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</si>
  <si>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</si>
  <si>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</si>
  <si>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</si>
  <si>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</si>
  <si>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</si>
  <si>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</si>
  <si>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</si>
  <si>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</si>
  <si>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</si>
  <si>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</si>
  <si>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</si>
  <si>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</si>
  <si>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</si>
  <si>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</si>
  <si>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</si>
  <si>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</si>
  <si>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</si>
  <si>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</si>
  <si>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</si>
  <si>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</si>
  <si>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</si>
  <si>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</si>
  <si>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</si>
  <si>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</si>
  <si>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</si>
  <si>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</si>
  <si>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</si>
  <si>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</si>
  <si>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</si>
  <si>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</si>
  <si>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</si>
  <si>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</si>
  <si>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</si>
  <si>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</si>
  <si>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</si>
  <si>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</si>
  <si>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</si>
  <si>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</si>
  <si>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</si>
  <si>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</si>
  <si>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</si>
  <si>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</si>
  <si>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</si>
  <si>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</si>
  <si>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</si>
  <si>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</si>
  <si>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</si>
  <si>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</si>
  <si>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</si>
  <si>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</si>
  <si>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</si>
  <si>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</si>
  <si>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</si>
  <si>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</si>
  <si>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</si>
  <si>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</si>
  <si>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</si>
  <si>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</si>
  <si>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</si>
  <si>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</si>
  <si>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</si>
  <si>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</si>
  <si>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</si>
  <si>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</si>
  <si>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</si>
  <si>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</si>
  <si>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</si>
  <si>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</si>
  <si>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</si>
  <si>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</si>
  <si>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</si>
  <si>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</si>
  <si>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</si>
  <si>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</si>
  <si>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</si>
  <si>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</si>
  <si>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</si>
  <si>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</si>
  <si>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</si>
  <si>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</si>
  <si>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</si>
  <si>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</si>
  <si>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</si>
  <si>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</si>
  <si>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</si>
  <si>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</si>
  <si>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</si>
  <si>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</si>
  <si>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</si>
  <si>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</si>
  <si>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</si>
  <si>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</si>
  <si>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</si>
  <si>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</si>
  <si>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</si>
  <si>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</si>
  <si>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</si>
  <si>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</si>
  <si>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</si>
  <si>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</si>
  <si>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</si>
  <si>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</si>
  <si>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</si>
  <si>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</si>
  <si>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</si>
  <si>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</si>
  <si>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</si>
  <si>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</si>
  <si>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</si>
  <si>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</si>
  <si>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</si>
  <si>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</si>
  <si>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</si>
  <si>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</si>
  <si>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</si>
  <si>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</si>
  <si>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</si>
  <si>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</si>
  <si>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</si>
  <si>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</si>
  <si>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</si>
  <si>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</si>
  <si>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</si>
  <si>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</si>
  <si>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</si>
  <si>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</si>
  <si>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</si>
  <si>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</si>
  <si>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</si>
  <si>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</si>
  <si>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</si>
  <si>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</si>
  <si>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</si>
  <si>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</si>
  <si>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</si>
  <si>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</si>
  <si>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</si>
  <si>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</si>
  <si>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</si>
  <si>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</si>
  <si>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</si>
  <si>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</si>
  <si>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</si>
  <si>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</si>
  <si>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</si>
  <si>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</si>
  <si>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</si>
  <si>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</si>
  <si>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</si>
  <si>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</si>
  <si>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</si>
  <si>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</si>
  <si>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</si>
  <si>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</si>
  <si>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</si>
  <si>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</si>
  <si>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</si>
  <si>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</si>
  <si>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</si>
  <si>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</si>
  <si>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</si>
  <si>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</si>
  <si>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</si>
  <si>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</si>
  <si>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</si>
  <si>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</si>
  <si>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</si>
  <si>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</si>
  <si>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</si>
  <si>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</si>
  <si>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</si>
  <si>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</si>
  <si>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</si>
  <si>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</si>
  <si>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</si>
  <si>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</si>
  <si>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</si>
  <si>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</si>
  <si>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</si>
  <si>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</si>
  <si>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</si>
  <si>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</si>
  <si>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</si>
  <si>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</si>
  <si>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</si>
  <si>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</si>
  <si>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</si>
  <si>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</si>
  <si>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</si>
  <si>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</si>
  <si>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</si>
  <si>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</si>
  <si>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</si>
  <si>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</si>
  <si>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</si>
  <si>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</si>
  <si>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</si>
  <si>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</si>
  <si>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</si>
  <si>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</si>
  <si>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</si>
  <si>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</si>
  <si>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</si>
  <si>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</si>
  <si>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</si>
  <si>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</si>
  <si>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</si>
  <si>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</si>
  <si>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</si>
  <si>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</si>
  <si>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</si>
  <si>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</si>
  <si>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</si>
  <si>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</si>
  <si>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</si>
  <si>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</si>
  <si>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</si>
  <si>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</si>
  <si>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</si>
  <si>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</si>
  <si>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</si>
  <si>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</si>
  <si>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</si>
  <si>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</si>
  <si>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</si>
  <si>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</si>
  <si>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</si>
  <si>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</si>
  <si>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</si>
  <si>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</si>
  <si>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</si>
  <si>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</si>
  <si>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</si>
  <si>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</si>
  <si>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</si>
  <si>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</si>
  <si>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</si>
  <si>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</si>
  <si>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</si>
  <si>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</si>
  <si>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</si>
  <si>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</si>
  <si>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</si>
  <si>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</si>
  <si>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</si>
  <si>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</si>
  <si>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</si>
  <si>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</si>
  <si>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</si>
  <si>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</si>
  <si>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</si>
  <si>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</si>
  <si>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</si>
  <si>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</si>
  <si>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</si>
  <si>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</si>
  <si>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</si>
  <si>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</si>
  <si>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</si>
  <si>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</si>
  <si>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</si>
  <si>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</si>
  <si>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</si>
  <si>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</si>
  <si>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</si>
  <si>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</si>
  <si>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</si>
  <si>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</si>
  <si>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</si>
  <si>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</si>
  <si>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</si>
  <si>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</si>
  <si>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</si>
  <si>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</si>
  <si>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</si>
  <si>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</si>
  <si>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</si>
  <si>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</si>
  <si>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</si>
  <si>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</si>
  <si>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</si>
  <si>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</si>
  <si>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</si>
  <si>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</si>
  <si>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</si>
  <si>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</si>
  <si>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</si>
  <si>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</si>
  <si>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</si>
  <si>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</si>
  <si>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</si>
  <si>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</si>
  <si>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</si>
  <si>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</si>
  <si>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</si>
  <si>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</si>
  <si>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</si>
  <si>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</si>
  <si>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</si>
  <si>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</si>
  <si>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</si>
  <si>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</si>
  <si>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</si>
  <si>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</si>
  <si>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</si>
  <si>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</si>
  <si>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</si>
  <si>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</si>
  <si>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</si>
  <si>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</si>
  <si>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</si>
  <si>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</si>
  <si>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</si>
  <si>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</si>
  <si>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</si>
  <si>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</si>
  <si>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</si>
  <si>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</si>
  <si>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</si>
  <si>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</si>
  <si>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</si>
  <si>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</si>
  <si>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</si>
  <si>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</si>
  <si>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</si>
  <si>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</si>
  <si>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</si>
  <si>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</si>
  <si>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</si>
  <si>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</si>
  <si>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</si>
  <si>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</si>
  <si>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</si>
  <si>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</si>
  <si>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</si>
  <si>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</si>
  <si>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</si>
  <si>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</si>
  <si>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</si>
  <si>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</si>
  <si>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</si>
  <si>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</si>
  <si>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</si>
  <si>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</si>
  <si>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</si>
  <si>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</si>
  <si>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</si>
  <si>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</si>
  <si>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</si>
  <si>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</si>
  <si>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</si>
  <si>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</si>
  <si>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</si>
  <si>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</si>
  <si>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</si>
  <si>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</si>
  <si>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</si>
  <si>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</si>
  <si>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</si>
  <si>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</si>
  <si>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</si>
  <si>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</si>
  <si>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</si>
  <si>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</si>
  <si>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</si>
  <si>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</si>
  <si>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</si>
  <si>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</si>
  <si>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</si>
  <si>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</si>
  <si>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</si>
  <si>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</si>
  <si>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</si>
  <si>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</si>
  <si>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</si>
  <si>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</si>
  <si>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</si>
  <si>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</si>
  <si>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</si>
  <si>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</si>
  <si>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</si>
  <si>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</si>
  <si>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</si>
  <si>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</si>
  <si>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</si>
  <si>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</si>
  <si>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</si>
  <si>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</si>
  <si>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</si>
  <si>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</si>
  <si>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</si>
  <si>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</si>
  <si>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</si>
  <si>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</si>
  <si>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</si>
  <si>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</si>
  <si>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</si>
  <si>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</si>
  <si>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</si>
  <si>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</si>
  <si>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</si>
  <si>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</si>
  <si>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</si>
  <si>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</si>
  <si>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</si>
  <si>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</si>
  <si>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</si>
  <si>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</si>
  <si>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</si>
  <si>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</si>
  <si>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</si>
  <si>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</si>
  <si>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</si>
  <si>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</si>
  <si>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</si>
  <si>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</si>
  <si>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</si>
  <si>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</si>
  <si>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</si>
  <si>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</si>
  <si>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</si>
  <si>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</si>
  <si>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</si>
  <si>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</si>
  <si>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</si>
  <si>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</si>
  <si>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</si>
  <si>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</si>
  <si>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</si>
  <si>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</si>
  <si>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</si>
  <si>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</si>
  <si>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</si>
  <si>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</si>
  <si>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</si>
  <si>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</si>
  <si>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</si>
  <si>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</si>
  <si>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</si>
  <si>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</si>
  <si>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</si>
  <si>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</si>
  <si>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</si>
  <si>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</si>
  <si>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</si>
  <si>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</si>
  <si>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</si>
  <si>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</si>
  <si>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</si>
  <si>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</si>
  <si>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</si>
  <si>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</si>
  <si>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</si>
  <si>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</si>
  <si>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</si>
  <si>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</si>
  <si>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</si>
  <si>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</si>
  <si>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</si>
  <si>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</si>
  <si>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</si>
  <si>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</si>
  <si>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</si>
  <si>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</si>
  <si>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</si>
  <si>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</si>
  <si>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</si>
  <si>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</si>
  <si>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</si>
  <si>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</si>
  <si>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</si>
  <si>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</si>
  <si>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</si>
  <si>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</si>
  <si>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</si>
  <si>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</si>
  <si>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</si>
  <si>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</si>
  <si>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</si>
  <si>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</si>
  <si>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</si>
  <si>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</si>
  <si>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</si>
  <si>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</si>
  <si>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</si>
  <si>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</si>
  <si>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</si>
  <si>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</si>
  <si>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</si>
  <si>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</si>
  <si>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</si>
  <si>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</si>
  <si>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</si>
  <si>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</si>
  <si>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</si>
  <si>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</si>
  <si>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</si>
  <si>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</si>
  <si>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</si>
  <si>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</si>
  <si>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</si>
  <si>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</si>
  <si>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</si>
  <si>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</si>
  <si>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</si>
  <si>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</si>
  <si>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</si>
  <si>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</si>
  <si>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</si>
  <si>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</si>
  <si>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</si>
  <si>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</si>
  <si>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</si>
  <si>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</si>
  <si>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</si>
  <si>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</si>
  <si>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</si>
  <si>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</si>
  <si>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</si>
  <si>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</si>
  <si>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</si>
  <si>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</si>
  <si>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</si>
  <si>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</si>
  <si>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</si>
  <si>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</si>
  <si>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</si>
  <si>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</si>
  <si>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</si>
  <si>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</si>
  <si>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</si>
  <si>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</si>
  <si>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</si>
  <si>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</si>
  <si>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</si>
  <si>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</si>
  <si>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</si>
  <si>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</si>
  <si>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</si>
  <si>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</si>
  <si>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</si>
  <si>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</si>
  <si>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</si>
  <si>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</si>
  <si>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</si>
  <si>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</si>
  <si>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</si>
  <si>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</si>
  <si>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</si>
  <si>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</si>
  <si>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</si>
  <si>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</si>
  <si>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</si>
  <si>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</si>
  <si>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</si>
  <si>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</si>
  <si>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</si>
  <si>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</si>
  <si>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</si>
  <si>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</si>
  <si>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</si>
  <si>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</si>
  <si>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</si>
  <si>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</si>
  <si>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</si>
  <si>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</si>
  <si>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</si>
  <si>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</si>
  <si>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</si>
  <si>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</si>
  <si>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</si>
  <si>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</si>
  <si>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</si>
  <si>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</si>
  <si>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</si>
  <si>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</si>
  <si>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</si>
  <si>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</si>
  <si>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</si>
  <si>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</si>
  <si>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</si>
  <si>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</si>
  <si>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</si>
  <si>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</si>
  <si>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</si>
  <si>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</si>
  <si>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</si>
  <si>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</si>
  <si>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</si>
  <si>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</si>
  <si>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</si>
  <si>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</si>
  <si>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</si>
  <si>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</si>
  <si>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</si>
  <si>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</si>
  <si>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</si>
  <si>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</si>
  <si>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</si>
  <si>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</si>
  <si>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</si>
  <si>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</si>
  <si>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</si>
  <si>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</si>
  <si>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</si>
  <si>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</si>
  <si>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</si>
  <si>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</si>
  <si>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</si>
  <si>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</si>
  <si>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</si>
  <si>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</si>
  <si>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</si>
  <si>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</si>
  <si>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</si>
  <si>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</si>
  <si>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</si>
  <si>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</si>
  <si>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</si>
  <si>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</si>
  <si>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</si>
  <si>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</si>
  <si>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</si>
  <si>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</si>
  <si>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</si>
  <si>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</si>
  <si>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</si>
  <si>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</si>
  <si>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</si>
  <si>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</si>
  <si>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</si>
  <si>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</si>
  <si>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</si>
  <si>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</si>
  <si>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</si>
  <si>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</si>
  <si>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</si>
  <si>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</si>
  <si>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</si>
  <si>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</si>
  <si>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</si>
  <si>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</si>
  <si>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</si>
  <si>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</si>
  <si>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</si>
  <si>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</si>
  <si>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</si>
  <si>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</si>
  <si>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</si>
  <si>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</si>
  <si>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</si>
  <si>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</si>
  <si>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</si>
  <si>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</si>
  <si>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</si>
  <si>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</si>
  <si>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</si>
  <si>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</si>
  <si>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</si>
  <si>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</si>
  <si>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</si>
  <si>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</si>
  <si>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</si>
  <si>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</si>
  <si>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</si>
  <si>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</si>
  <si>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</si>
  <si>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</si>
  <si>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</si>
  <si>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</si>
  <si>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</si>
  <si>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</si>
  <si>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</si>
  <si>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</si>
  <si>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</si>
  <si>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</si>
  <si>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</si>
  <si>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</si>
  <si>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</si>
  <si>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</si>
  <si>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</si>
  <si>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</si>
  <si>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</si>
  <si>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</si>
  <si>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</si>
  <si>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</si>
  <si>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</si>
  <si>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</si>
  <si>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</si>
  <si>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</si>
  <si>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</si>
  <si>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</si>
  <si>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</si>
  <si>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</si>
  <si>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</si>
  <si>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</si>
  <si>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</si>
  <si>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</si>
  <si>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</si>
  <si>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</si>
  <si>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</si>
  <si>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</si>
  <si>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</si>
  <si>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</si>
  <si>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</si>
  <si>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</si>
  <si>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</si>
  <si>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</si>
  <si>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</si>
  <si>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</si>
  <si>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</si>
  <si>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</si>
  <si>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</si>
  <si>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</si>
  <si>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</si>
  <si>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</si>
  <si>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</si>
  <si>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</si>
  <si>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</si>
  <si>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</si>
  <si>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</si>
  <si>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</si>
  <si>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</si>
  <si>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</si>
  <si>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</si>
  <si>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</si>
  <si>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</si>
  <si>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</si>
  <si>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</si>
  <si>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</si>
  <si>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</si>
  <si>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</si>
  <si>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</si>
  <si>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</si>
  <si>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</si>
  <si>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</si>
  <si>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</si>
  <si>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</si>
  <si>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</si>
  <si>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</si>
  <si>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</si>
  <si>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</si>
  <si>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</si>
  <si>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</si>
  <si>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</si>
  <si>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</si>
  <si>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</si>
  <si>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</si>
  <si>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</si>
  <si>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</si>
  <si>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</si>
  <si>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</si>
  <si>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</si>
  <si>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</si>
  <si>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</si>
  <si>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</si>
  <si>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</si>
  <si>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</si>
  <si>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</si>
  <si>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</si>
  <si>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</si>
  <si>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</si>
  <si>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</si>
  <si>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</si>
  <si>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</si>
  <si>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</si>
  <si>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</si>
  <si>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</si>
  <si>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</si>
  <si>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</si>
  <si>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</si>
  <si>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</si>
  <si>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</si>
  <si>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</si>
  <si>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</si>
  <si>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</si>
  <si>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</si>
  <si>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</si>
  <si>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</si>
  <si>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</si>
  <si>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</si>
  <si>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</si>
  <si>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</si>
  <si>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</si>
  <si>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</si>
  <si>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</si>
  <si>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</si>
  <si>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</si>
  <si>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</si>
  <si>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</si>
  <si>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</si>
  <si>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</si>
  <si>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</si>
  <si>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</si>
  <si>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</si>
  <si>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</si>
  <si>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</si>
  <si>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</si>
  <si>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</si>
  <si>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</si>
  <si>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</si>
  <si>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</si>
  <si>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</si>
  <si>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</si>
  <si>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</si>
  <si>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</si>
  <si>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</si>
  <si>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</si>
  <si>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</si>
  <si>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</si>
  <si>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</si>
  <si>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</si>
  <si>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</si>
  <si>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</si>
  <si>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</si>
  <si>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</si>
  <si>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</si>
  <si>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</si>
  <si>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</si>
  <si>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</si>
  <si>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</si>
  <si>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</si>
  <si>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</si>
  <si>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</si>
  <si>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</si>
  <si>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</si>
  <si>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</si>
  <si>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</si>
  <si>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</si>
  <si>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</si>
  <si>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</si>
  <si>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</si>
  <si>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</si>
  <si>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</si>
  <si>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</si>
  <si>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</si>
  <si>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</si>
  <si>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</si>
  <si>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</si>
  <si>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</si>
  <si>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</si>
  <si>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</si>
  <si>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</si>
  <si>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</si>
  <si>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</si>
  <si>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</si>
  <si>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</si>
  <si>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</si>
  <si>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</si>
  <si>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</si>
  <si>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</si>
  <si>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</si>
  <si>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</si>
  <si>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</si>
  <si>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</si>
  <si>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</si>
  <si>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</si>
  <si>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</si>
  <si>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</si>
  <si>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</si>
  <si>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</si>
  <si>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</si>
  <si>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</si>
  <si>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</si>
  <si>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</si>
  <si>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</si>
  <si>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</si>
  <si>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</si>
  <si>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</si>
  <si>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</si>
  <si>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</si>
  <si>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</si>
  <si>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</si>
  <si>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</si>
  <si>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</si>
  <si>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</si>
  <si>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</si>
  <si>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</si>
  <si>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</si>
  <si>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</si>
  <si>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</si>
  <si>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</si>
  <si>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</si>
  <si>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</si>
  <si>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</si>
  <si>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</si>
  <si>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</si>
  <si>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</si>
  <si>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</si>
  <si>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</si>
  <si>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</si>
  <si>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</si>
  <si>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</si>
  <si>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</si>
  <si>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</si>
  <si>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</si>
  <si>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</si>
  <si>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</si>
  <si>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</si>
  <si>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</si>
  <si>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</si>
  <si>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</si>
  <si>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</si>
  <si>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</si>
  <si>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</si>
  <si>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</si>
  <si>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</si>
  <si>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</si>
  <si>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</si>
  <si>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</si>
  <si>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</si>
  <si>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</si>
  <si>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</si>
  <si>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</si>
  <si>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</si>
  <si>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</si>
  <si>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</si>
  <si>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</si>
  <si>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</si>
  <si>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</si>
  <si>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</si>
  <si>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</si>
  <si>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</si>
  <si>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</si>
  <si>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</si>
  <si>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</si>
  <si>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</si>
  <si>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</si>
  <si>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</si>
  <si>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</si>
  <si>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</si>
  <si>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</si>
  <si>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</si>
  <si>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</si>
  <si>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</si>
  <si>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</si>
  <si>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</si>
  <si>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</si>
  <si>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</si>
  <si>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</si>
  <si>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</si>
  <si>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</si>
  <si>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</si>
  <si>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</si>
  <si>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</si>
  <si>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</si>
  <si>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</si>
  <si>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</si>
  <si>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</si>
  <si>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</si>
  <si>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</si>
  <si>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</si>
  <si>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</si>
  <si>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</si>
  <si>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</si>
  <si>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</si>
  <si>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</si>
  <si>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</si>
  <si>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</si>
  <si>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</si>
  <si>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</si>
  <si>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</si>
  <si>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</si>
  <si>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</si>
  <si>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</si>
  <si>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</si>
  <si>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</si>
  <si>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</si>
  <si>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</si>
  <si>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</si>
  <si>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</si>
  <si>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</si>
  <si>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</si>
  <si>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</si>
  <si>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</si>
  <si>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</si>
  <si>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</si>
  <si>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</si>
  <si>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</si>
  <si>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</si>
  <si>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</si>
  <si>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</si>
  <si>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</si>
  <si>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</si>
  <si>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</si>
  <si>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</si>
  <si>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</si>
  <si>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</si>
  <si>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</si>
  <si>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</si>
  <si>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</si>
  <si>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</si>
  <si>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</si>
  <si>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</si>
  <si>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</si>
  <si>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</si>
  <si>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</si>
  <si>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</si>
  <si>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</si>
  <si>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</si>
  <si>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</si>
  <si>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</si>
  <si>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</si>
  <si>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</si>
  <si>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</si>
  <si>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</si>
  <si>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</si>
  <si>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</si>
  <si>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</si>
  <si>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</si>
  <si>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</si>
  <si>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</si>
  <si>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</si>
  <si>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</si>
  <si>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</si>
  <si>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</si>
  <si>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</si>
  <si>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</si>
  <si>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</si>
  <si>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</si>
  <si>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</si>
  <si>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</si>
  <si>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</si>
  <si>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</si>
  <si>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</si>
  <si>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</si>
  <si>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</si>
  <si>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</si>
  <si>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</si>
  <si>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</si>
  <si>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</si>
  <si>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</si>
  <si>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</si>
  <si>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</si>
  <si>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</si>
  <si>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</si>
  <si>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</si>
  <si>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</si>
  <si>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</si>
  <si>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</si>
  <si>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</si>
  <si>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</si>
  <si>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</si>
  <si>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</si>
  <si>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</si>
  <si>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</si>
  <si>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</si>
  <si>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</si>
  <si>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</si>
  <si>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</si>
  <si>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</si>
  <si>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</si>
  <si>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</si>
  <si>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</si>
  <si>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</si>
  <si>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</si>
  <si>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</si>
  <si>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</si>
  <si>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</si>
  <si>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</si>
  <si>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</si>
  <si>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</si>
  <si>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</si>
  <si>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</si>
  <si>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</si>
  <si>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</si>
  <si>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</si>
  <si>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</si>
  <si>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</si>
  <si>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</si>
  <si>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</si>
  <si>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</si>
  <si>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</si>
  <si>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</si>
  <si>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</si>
  <si>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</si>
  <si>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</si>
  <si>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</si>
  <si>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</si>
  <si>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</si>
  <si>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</si>
  <si>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</si>
  <si>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</si>
  <si>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</si>
  <si>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</si>
  <si>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</si>
  <si>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</si>
  <si>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</si>
  <si>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</si>
  <si>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</si>
  <si>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</si>
  <si>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</si>
  <si>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</si>
  <si>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</si>
  <si>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</si>
  <si>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</si>
  <si>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</si>
  <si>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</si>
  <si>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</si>
  <si>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</si>
  <si>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</si>
  <si>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</si>
  <si>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</si>
  <si>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</si>
  <si>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</si>
  <si>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</si>
  <si>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</si>
  <si>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</si>
  <si>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</si>
  <si>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</si>
  <si>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</si>
  <si>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</si>
  <si>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</si>
  <si>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</si>
  <si>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</si>
  <si>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</si>
  <si>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</si>
  <si>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</si>
  <si>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</si>
  <si>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</si>
  <si>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</si>
  <si>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</si>
  <si>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</si>
  <si>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</si>
  <si>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</si>
  <si>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</si>
  <si>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</si>
  <si>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</si>
  <si>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</si>
  <si>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</si>
  <si>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</si>
  <si>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</si>
  <si>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</si>
  <si>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</si>
  <si>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</si>
  <si>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</si>
  <si>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</si>
  <si>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</si>
  <si>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</si>
  <si>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</si>
  <si>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</si>
  <si>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</si>
  <si>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</si>
  <si>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</si>
  <si>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</si>
  <si>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</si>
  <si>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</si>
  <si>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</si>
  <si>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</si>
  <si>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</si>
  <si>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</si>
  <si>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</si>
  <si>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</si>
  <si>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</si>
  <si>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</si>
  <si>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</si>
  <si>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</si>
  <si>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</si>
  <si>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</si>
  <si>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</si>
  <si>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</si>
  <si>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</si>
  <si>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</si>
  <si>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</si>
  <si>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</si>
  <si>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</si>
  <si>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</si>
  <si>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</si>
  <si>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</si>
  <si>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</si>
  <si>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</si>
  <si>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</si>
  <si>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</si>
  <si>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</si>
  <si>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</si>
  <si>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</si>
  <si>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</si>
  <si>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</si>
  <si>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</si>
  <si>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</si>
  <si>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</si>
  <si>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</si>
  <si>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</si>
  <si>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</si>
  <si>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</si>
  <si>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</si>
  <si>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</si>
  <si>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</si>
  <si>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</si>
  <si>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</si>
  <si>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</si>
  <si>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</si>
  <si>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</si>
  <si>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</si>
  <si>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</si>
  <si>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</si>
  <si>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</si>
  <si>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</si>
  <si>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</si>
  <si>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</si>
  <si>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</si>
  <si>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</si>
  <si>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</si>
  <si>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</si>
  <si>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</si>
  <si>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</si>
  <si>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</si>
  <si>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</si>
  <si>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</si>
  <si>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</si>
  <si>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</si>
  <si>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</si>
  <si>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</si>
  <si>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</si>
  <si>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</si>
  <si>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</si>
  <si>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</si>
  <si>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</si>
  <si>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</si>
  <si>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</si>
  <si>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</si>
  <si>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</si>
  <si>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</si>
  <si>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</si>
  <si>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</si>
  <si>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</si>
  <si>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</si>
  <si>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</si>
  <si>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</si>
  <si>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</si>
  <si>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</si>
  <si>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</si>
  <si>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</si>
  <si>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</si>
  <si>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</si>
  <si>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</si>
  <si>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</si>
  <si>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</si>
  <si>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</si>
  <si>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</si>
  <si>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</si>
  <si>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</si>
  <si>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</si>
  <si>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</si>
  <si>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</si>
  <si>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</si>
  <si>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</si>
  <si>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</si>
  <si>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</si>
  <si>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</si>
  <si>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</si>
  <si>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</si>
  <si>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</si>
  <si>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</si>
  <si>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</si>
  <si>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</si>
  <si>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</si>
  <si>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</si>
  <si>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</si>
  <si>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</si>
  <si>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</si>
  <si>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</si>
  <si>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</si>
  <si>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</si>
  <si>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</si>
  <si>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</si>
  <si>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</si>
  <si>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</si>
  <si>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</si>
  <si>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</si>
  <si>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</si>
  <si>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</si>
  <si>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</si>
  <si>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</si>
  <si>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</si>
  <si>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</si>
  <si>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</si>
  <si>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</si>
  <si>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</si>
  <si>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</si>
  <si>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</si>
  <si>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</si>
  <si>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</si>
  <si>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</si>
  <si>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</si>
  <si>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</si>
  <si>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</si>
  <si>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</si>
  <si>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</si>
  <si>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</si>
  <si>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</si>
  <si>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</si>
  <si>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</si>
  <si>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</si>
  <si>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</si>
  <si>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</si>
  <si>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</si>
  <si>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</si>
  <si>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</si>
  <si>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</si>
  <si>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</si>
  <si>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</si>
  <si>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</si>
  <si>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</si>
  <si>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</si>
  <si>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</si>
  <si>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</si>
  <si>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</si>
  <si>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</si>
  <si>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</si>
  <si>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</si>
  <si>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</si>
  <si>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</si>
  <si>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</si>
  <si>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</si>
  <si>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</si>
  <si>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</si>
  <si>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</si>
  <si>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</si>
  <si>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</si>
  <si>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</si>
  <si>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</si>
  <si>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</si>
  <si>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</si>
  <si>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</si>
  <si>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</si>
  <si>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</si>
  <si>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</si>
  <si>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</si>
  <si>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</si>
  <si>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</si>
  <si>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</si>
  <si>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</si>
  <si>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</si>
  <si>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</si>
  <si>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</si>
  <si>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</si>
  <si>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</si>
  <si>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</si>
  <si>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</si>
  <si>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</si>
  <si>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</si>
  <si>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</si>
  <si>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</si>
  <si>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</si>
  <si>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</si>
  <si>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</si>
  <si>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</si>
  <si>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</si>
  <si>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</si>
  <si>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</si>
  <si>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</si>
  <si>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</si>
  <si>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</si>
  <si>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</si>
  <si>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</si>
  <si>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</si>
  <si>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</si>
  <si>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</si>
  <si>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</si>
  <si>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</si>
  <si>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</si>
  <si>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</si>
  <si>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</si>
  <si>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</si>
  <si>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</si>
  <si>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</si>
  <si>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</si>
  <si>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</si>
  <si>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</si>
  <si>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</si>
  <si>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</si>
  <si>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</si>
  <si>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</si>
  <si>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</si>
  <si>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</si>
  <si>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</si>
  <si>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</si>
  <si>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</si>
  <si>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</si>
  <si>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</si>
  <si>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</si>
  <si>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</si>
  <si>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</si>
  <si>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</si>
  <si>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</si>
  <si>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</si>
  <si>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</si>
  <si>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</si>
  <si>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</si>
  <si>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</si>
  <si>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</si>
  <si>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</si>
  <si>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</si>
  <si>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</si>
  <si>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</si>
  <si>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</si>
  <si>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</si>
  <si>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</si>
  <si>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</si>
  <si>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</si>
  <si>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</si>
  <si>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</si>
  <si>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</si>
  <si>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</si>
  <si>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</si>
  <si>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</si>
  <si>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</si>
  <si>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</si>
  <si>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</si>
  <si>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</si>
  <si>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</si>
  <si>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</si>
  <si>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</si>
  <si>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</si>
  <si>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</si>
  <si>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</si>
  <si>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</si>
  <si>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</si>
  <si>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</si>
  <si>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</si>
  <si>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</si>
  <si>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</si>
  <si>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</si>
  <si>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</si>
  <si>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</si>
  <si>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</si>
  <si>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</si>
  <si>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</si>
  <si>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</si>
  <si>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</si>
  <si>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</si>
  <si>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</si>
  <si>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</si>
  <si>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</si>
  <si>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</si>
  <si>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</si>
  <si>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</si>
  <si>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</si>
  <si>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</si>
  <si>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</si>
  <si>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</si>
  <si>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</si>
  <si>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</si>
  <si>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</si>
  <si>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</si>
  <si>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</si>
  <si>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</si>
  <si>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</si>
  <si>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</si>
  <si>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</si>
  <si>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</si>
  <si>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</si>
  <si>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</si>
  <si>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</si>
  <si>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</si>
  <si>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</si>
  <si>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</si>
  <si>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</si>
  <si>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</si>
  <si>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</si>
  <si>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</si>
  <si>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</si>
  <si>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</si>
  <si>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</si>
  <si>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</si>
  <si>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</si>
  <si>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</si>
  <si>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</si>
  <si>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</si>
  <si>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</si>
  <si>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</si>
  <si>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</si>
  <si>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</si>
  <si>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</si>
  <si>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</si>
  <si>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</si>
  <si>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</si>
  <si>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</si>
  <si>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</si>
  <si>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</si>
  <si>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</si>
  <si>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</si>
  <si>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</si>
  <si>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</si>
  <si>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</si>
  <si>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</si>
  <si>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</si>
  <si>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</si>
  <si>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</si>
  <si>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</si>
  <si>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</si>
  <si>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</si>
  <si>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</si>
  <si>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</si>
  <si>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</si>
  <si>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</si>
  <si>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</si>
  <si>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</si>
  <si>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</si>
  <si>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</si>
  <si>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</si>
  <si>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</si>
  <si>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</si>
  <si>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</si>
  <si>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</si>
  <si>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</si>
  <si>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</si>
  <si>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</si>
  <si>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</si>
  <si>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</si>
  <si>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</si>
  <si>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</si>
  <si>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</si>
  <si>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</si>
  <si>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</si>
  <si>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</si>
  <si>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</si>
  <si>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</si>
  <si>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</si>
  <si>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</si>
  <si>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</si>
  <si>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</si>
  <si>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</si>
  <si>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</si>
  <si>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</si>
  <si>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</si>
  <si>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</si>
  <si>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</si>
  <si>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</si>
  <si>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</si>
  <si>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</si>
  <si>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</si>
  <si>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</si>
  <si>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</si>
  <si>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</si>
  <si>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</si>
  <si>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</si>
  <si>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</si>
  <si>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</si>
  <si>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</si>
  <si>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</si>
  <si>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</si>
  <si>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</si>
  <si>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</si>
  <si>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</si>
  <si>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</si>
  <si>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</si>
  <si>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</si>
  <si>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</si>
  <si>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</si>
  <si>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</si>
  <si>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</si>
  <si>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</si>
  <si>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</si>
  <si>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</si>
  <si>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</si>
  <si>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</si>
  <si>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</si>
  <si>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</si>
  <si>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</si>
  <si>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</si>
  <si>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</si>
  <si>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</si>
  <si>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</si>
  <si>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</si>
  <si>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</si>
  <si>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</si>
  <si>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</si>
  <si>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</si>
  <si>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</si>
  <si>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</si>
  <si>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</si>
  <si>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</si>
  <si>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</si>
  <si>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</si>
  <si>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</si>
  <si>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</si>
  <si>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</si>
  <si>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</si>
  <si>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</si>
  <si>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</si>
  <si>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</si>
  <si>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</si>
  <si>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</si>
  <si>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</si>
  <si>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</si>
  <si>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</si>
  <si>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</si>
  <si>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</si>
  <si>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</si>
  <si>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</si>
  <si>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</si>
  <si>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</si>
  <si>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</si>
  <si>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</si>
  <si>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</si>
  <si>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</si>
  <si>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</si>
  <si>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</si>
  <si>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</si>
  <si>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</si>
  <si>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</si>
  <si>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</si>
  <si>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</si>
  <si>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</si>
  <si>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</si>
  <si>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</si>
  <si>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</si>
  <si>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</si>
  <si>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</si>
  <si>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</si>
  <si>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</si>
  <si>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</si>
  <si>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</si>
  <si>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</si>
  <si>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</si>
  <si>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</si>
  <si>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</si>
  <si>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</si>
  <si>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</si>
  <si>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</si>
  <si>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</si>
  <si>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</si>
  <si>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</si>
  <si>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</si>
  <si>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</si>
  <si>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</si>
  <si>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</si>
  <si>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</si>
  <si>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</si>
  <si>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</si>
  <si>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</si>
  <si>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</si>
  <si>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</si>
  <si>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</si>
  <si>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</si>
  <si>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</si>
  <si>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</si>
  <si>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</si>
  <si>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</si>
  <si>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</si>
  <si>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</si>
  <si>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</si>
  <si>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</si>
  <si>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</si>
  <si>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</si>
  <si>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</si>
  <si>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</si>
  <si>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</si>
  <si>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</si>
  <si>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</si>
  <si>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</si>
  <si>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</si>
  <si>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</si>
  <si>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</si>
  <si>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</si>
  <si>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</si>
  <si>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</si>
  <si>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</si>
  <si>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</si>
  <si>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</si>
  <si>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</si>
  <si>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</si>
  <si>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</si>
  <si>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</si>
  <si>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</si>
  <si>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</si>
  <si>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</si>
  <si>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</si>
  <si>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</si>
  <si>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</si>
  <si>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</si>
  <si>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</si>
  <si>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</si>
  <si>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</si>
  <si>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</si>
  <si>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</si>
  <si>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</si>
  <si>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</si>
  <si>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</si>
  <si>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</si>
  <si>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</si>
  <si>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</si>
  <si>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</si>
  <si>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</si>
  <si>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</si>
  <si>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</si>
  <si>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</si>
  <si>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</si>
  <si>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</si>
  <si>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</si>
  <si>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</si>
  <si>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</si>
  <si>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</si>
  <si>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</si>
  <si>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</si>
  <si>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</si>
  <si>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</si>
  <si>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</si>
  <si>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</si>
  <si>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</si>
  <si>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</si>
  <si>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</si>
  <si>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</si>
  <si>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</si>
  <si>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</si>
  <si>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</si>
  <si>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</si>
  <si>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</si>
  <si>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</si>
  <si>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</si>
  <si>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</si>
  <si>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</si>
  <si>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</si>
  <si>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</si>
  <si>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</si>
  <si>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</si>
  <si>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</si>
  <si>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</si>
  <si>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</si>
  <si>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</si>
  <si>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</si>
  <si>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</si>
  <si>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</si>
  <si>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</si>
  <si>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</si>
  <si>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</si>
  <si>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</si>
  <si>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</si>
  <si>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</si>
  <si>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</si>
  <si>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</si>
  <si>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</si>
  <si>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</si>
  <si>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</si>
  <si>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</si>
  <si>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</si>
  <si>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</si>
  <si>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</si>
  <si>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</si>
  <si>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</si>
  <si>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</si>
  <si>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</si>
  <si>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</si>
  <si>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</si>
  <si>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</si>
  <si>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</si>
  <si>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</si>
  <si>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</si>
  <si>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</si>
  <si>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</si>
  <si>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</si>
  <si>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</si>
  <si>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</si>
  <si>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</si>
  <si>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</si>
  <si>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</si>
  <si>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</si>
  <si>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</si>
  <si>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</si>
  <si>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</si>
  <si>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</si>
  <si>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</si>
  <si>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</si>
  <si>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</si>
  <si>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</si>
  <si>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</si>
  <si>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</si>
  <si>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</si>
  <si>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</si>
  <si>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</si>
  <si>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</si>
  <si>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</si>
  <si>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</si>
  <si>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</si>
  <si>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</si>
  <si>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</si>
  <si>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</si>
  <si>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</si>
  <si>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</si>
  <si>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</si>
  <si>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</si>
  <si>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</si>
  <si>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</si>
  <si>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</si>
  <si>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</si>
  <si>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</si>
  <si>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</si>
  <si>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</si>
  <si>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</si>
  <si>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</si>
  <si>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</si>
  <si>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</si>
  <si>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</si>
  <si>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</si>
  <si>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</si>
  <si>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</si>
  <si>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</si>
  <si>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</si>
  <si>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</si>
  <si>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</si>
  <si>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</si>
  <si>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</si>
  <si>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</si>
  <si>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</si>
  <si>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</si>
  <si>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</si>
  <si>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</si>
  <si>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</si>
  <si>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</si>
  <si>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</si>
  <si>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</si>
  <si>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</si>
  <si>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</si>
  <si>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</si>
  <si>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</si>
  <si>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</si>
  <si>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</si>
  <si>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</si>
  <si>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</si>
  <si>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</si>
  <si>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</si>
  <si>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</si>
  <si>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</si>
  <si>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</si>
  <si>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</si>
  <si>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</si>
  <si>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</si>
  <si>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</si>
  <si>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</si>
  <si>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</si>
  <si>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</si>
  <si>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</si>
  <si>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</si>
  <si>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</si>
  <si>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</si>
  <si>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</si>
  <si>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</si>
  <si>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</si>
  <si>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</si>
  <si>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</si>
  <si>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</si>
  <si>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</si>
  <si>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</si>
  <si>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</si>
  <si>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</si>
  <si>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</si>
  <si>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</si>
  <si>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</si>
  <si>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</si>
  <si>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</si>
  <si>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</si>
  <si>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</si>
  <si>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</si>
  <si>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</si>
  <si>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</si>
  <si>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</si>
  <si>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</si>
  <si>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</si>
  <si>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</si>
  <si>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</si>
  <si>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</si>
  <si>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</si>
  <si>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</si>
  <si>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</si>
  <si>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</si>
  <si>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</si>
  <si>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</si>
  <si>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</si>
  <si>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</si>
  <si>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</si>
  <si>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</si>
  <si>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</si>
  <si>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</si>
  <si>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</si>
  <si>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</si>
  <si>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</si>
  <si>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</si>
  <si>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</si>
  <si>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</si>
  <si>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</si>
  <si>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</si>
  <si>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</si>
  <si>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</si>
  <si>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</si>
  <si>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</si>
  <si>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</si>
  <si>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</si>
  <si>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</si>
  <si>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</si>
  <si>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</si>
  <si>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</si>
  <si>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</si>
  <si>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</si>
  <si>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</si>
  <si>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</si>
  <si>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</si>
  <si>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</si>
  <si>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</si>
  <si>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</si>
  <si>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</si>
  <si>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</si>
  <si>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</si>
  <si>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</si>
  <si>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</si>
  <si>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</si>
  <si>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</si>
  <si>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</si>
  <si>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</si>
  <si>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</si>
  <si>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</si>
  <si>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</si>
  <si>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</si>
  <si>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</si>
  <si>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</si>
  <si>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</si>
  <si>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</si>
  <si>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</si>
  <si>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</si>
  <si>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</si>
  <si>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</si>
  <si>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</si>
  <si>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</si>
  <si>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</si>
  <si>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</si>
  <si>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</si>
  <si>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</si>
  <si>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</si>
  <si>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</si>
  <si>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</si>
  <si>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</si>
  <si>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</si>
  <si>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</si>
  <si>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</si>
  <si>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</si>
  <si>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</si>
  <si>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</si>
  <si>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</si>
  <si>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</si>
  <si>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</si>
  <si>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</si>
  <si>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</si>
  <si>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</si>
  <si>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</si>
  <si>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</si>
  <si>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</si>
  <si>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</si>
  <si>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</si>
  <si>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</si>
  <si>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</si>
  <si>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</si>
  <si>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</si>
  <si>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</si>
  <si>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</si>
  <si>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</si>
  <si>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</si>
  <si>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</si>
  <si>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</si>
  <si>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</si>
  <si>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</si>
  <si>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</si>
  <si>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</si>
  <si>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</si>
  <si>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</si>
  <si>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</si>
  <si>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</si>
  <si>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</si>
  <si>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</si>
  <si>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</si>
  <si>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</si>
  <si>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</si>
  <si>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</si>
  <si>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</si>
  <si>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</si>
  <si>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</si>
  <si>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</si>
  <si>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</si>
  <si>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</si>
  <si>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</si>
  <si>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</si>
  <si>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</si>
  <si>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</si>
  <si>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</si>
  <si>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</si>
  <si>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</si>
  <si>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</si>
  <si>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</si>
  <si>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</si>
  <si>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</si>
  <si>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</si>
  <si>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</si>
  <si>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</si>
  <si>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</si>
  <si>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</si>
  <si>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</si>
  <si>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</si>
  <si>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</si>
  <si>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</si>
  <si>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</si>
  <si>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</si>
  <si>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</si>
  <si>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</si>
  <si>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</si>
  <si>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</si>
  <si>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</si>
  <si>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</si>
  <si>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</si>
  <si>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</si>
  <si>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</si>
  <si>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</si>
  <si>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</si>
  <si>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</si>
  <si>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</si>
  <si>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</si>
  <si>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</si>
  <si>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</si>
  <si>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</si>
  <si>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</si>
  <si>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</si>
  <si>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</si>
  <si>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</si>
  <si>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</si>
  <si>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</si>
  <si>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</si>
  <si>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</si>
  <si>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</si>
  <si>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</si>
  <si>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</si>
  <si>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</si>
  <si>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</si>
  <si>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</si>
  <si>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</si>
  <si>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</si>
  <si>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</si>
  <si>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</si>
  <si>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</si>
  <si>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</si>
  <si>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</si>
  <si>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</si>
  <si>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</si>
  <si>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</si>
  <si>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</si>
  <si>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</si>
  <si>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</si>
  <si>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</si>
  <si>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</si>
  <si>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</si>
  <si>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</si>
  <si>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</si>
  <si>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</si>
  <si>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</si>
  <si>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</si>
  <si>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</si>
  <si>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</si>
  <si>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</si>
  <si>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</si>
  <si>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</si>
  <si>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</si>
  <si>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</si>
  <si>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</si>
  <si>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</si>
  <si>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</si>
  <si>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</si>
  <si>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</si>
  <si>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</si>
  <si>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</si>
  <si>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</si>
  <si>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</si>
  <si>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</si>
  <si>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</si>
  <si>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</si>
  <si>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</si>
  <si>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</si>
  <si>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</si>
  <si>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</si>
  <si>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</si>
  <si>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</si>
  <si>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</si>
  <si>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</si>
  <si>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</si>
  <si>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</si>
  <si>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</si>
  <si>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</si>
  <si>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</si>
  <si>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</si>
  <si>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</si>
  <si>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</si>
  <si>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</si>
  <si>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</si>
  <si>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</si>
  <si>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</si>
  <si>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</si>
  <si>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</si>
  <si>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</si>
  <si>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</si>
  <si>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</si>
  <si>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</si>
  <si>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</si>
  <si>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</si>
  <si>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</si>
  <si>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</si>
  <si>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</si>
  <si>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</si>
  <si>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</si>
  <si>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</si>
  <si>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</si>
  <si>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</si>
  <si>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</si>
  <si>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</si>
  <si>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</si>
  <si>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</si>
  <si>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</si>
  <si>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</si>
  <si>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</si>
  <si>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</si>
  <si>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</si>
  <si>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</si>
  <si>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</si>
  <si>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</si>
  <si>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</si>
  <si>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</si>
  <si>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</si>
  <si>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</si>
  <si>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</si>
  <si>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</si>
  <si>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</si>
  <si>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</si>
  <si>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</si>
  <si>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</si>
  <si>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</si>
  <si>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</si>
  <si>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</si>
  <si>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</si>
  <si>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</si>
  <si>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</si>
  <si>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</si>
  <si>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</si>
  <si>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</si>
  <si>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</si>
  <si>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</si>
  <si>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</si>
  <si>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</si>
  <si>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</si>
  <si>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</si>
  <si>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</si>
  <si>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</si>
  <si>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</si>
  <si>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</si>
  <si>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</si>
  <si>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</si>
  <si>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</si>
  <si>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</si>
  <si>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</si>
  <si>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</si>
  <si>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</si>
  <si>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</si>
  <si>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</si>
  <si>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</si>
  <si>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</si>
  <si>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</si>
  <si>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</si>
  <si>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</si>
  <si>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</si>
  <si>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</si>
  <si>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</si>
  <si>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</si>
  <si>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</si>
  <si>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</si>
  <si>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</si>
  <si>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</si>
  <si>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</si>
  <si>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</si>
  <si>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</si>
  <si>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</si>
  <si>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</si>
  <si>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</si>
  <si>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</si>
  <si>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</si>
  <si>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</si>
  <si>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</si>
  <si>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</si>
  <si>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</si>
  <si>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</si>
  <si>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</si>
  <si>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</si>
  <si>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</si>
  <si>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</si>
  <si>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</si>
  <si>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</si>
  <si>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</si>
  <si>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</si>
  <si>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</si>
  <si>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</si>
  <si>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</si>
  <si>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</si>
  <si>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</si>
  <si>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</si>
  <si>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</si>
  <si>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</si>
  <si>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</si>
  <si>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</si>
  <si>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</si>
  <si>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</si>
  <si>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</si>
  <si>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</si>
  <si>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</si>
  <si>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</si>
  <si>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</si>
  <si>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</si>
  <si>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</si>
  <si>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</si>
  <si>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</si>
  <si>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</si>
  <si>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</si>
  <si>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</si>
  <si>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</si>
  <si>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</si>
  <si>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</si>
  <si>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</si>
  <si>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</si>
  <si>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</si>
  <si>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</si>
  <si>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</si>
  <si>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</si>
  <si>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</si>
  <si>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</si>
  <si>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</si>
  <si>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</si>
  <si>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</si>
  <si>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</si>
  <si>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</si>
  <si>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</si>
  <si>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</si>
  <si>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</si>
  <si>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</si>
  <si>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</si>
  <si>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</si>
  <si>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</si>
  <si>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</si>
  <si>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</si>
  <si>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</si>
  <si>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</si>
  <si>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</si>
  <si>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</si>
  <si>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</si>
  <si>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</si>
  <si>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</si>
  <si>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</si>
  <si>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</si>
  <si>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</si>
  <si>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</si>
  <si>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</si>
  <si>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</si>
  <si>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</si>
  <si>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</si>
  <si>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</si>
  <si>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</si>
  <si>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</si>
  <si>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</si>
  <si>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</si>
  <si>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</si>
  <si>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</si>
  <si>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</si>
  <si>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</si>
  <si>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</si>
  <si>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</si>
  <si>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</si>
  <si>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</si>
  <si>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</si>
  <si>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</si>
  <si>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</si>
  <si>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</si>
  <si>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</si>
  <si>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</si>
  <si>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</si>
  <si>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</si>
  <si>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</si>
  <si>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</si>
  <si>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</si>
  <si>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</si>
  <si>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</si>
  <si>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</si>
  <si>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</si>
  <si>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</si>
  <si>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</si>
  <si>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</si>
  <si>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</si>
  <si>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</si>
  <si>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</si>
  <si>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</si>
  <si>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</si>
  <si>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</si>
  <si>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</si>
  <si>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</si>
  <si>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</si>
  <si>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</si>
  <si>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</si>
  <si>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</si>
  <si>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</si>
  <si>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</si>
  <si>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</si>
  <si>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</si>
  <si>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</si>
  <si>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</si>
  <si>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</si>
  <si>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</si>
  <si>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</si>
  <si>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</si>
  <si>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</si>
  <si>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</si>
  <si>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</si>
  <si>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</si>
  <si>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</si>
  <si>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</si>
  <si>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</si>
  <si>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</si>
  <si>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</si>
  <si>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</si>
  <si>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</si>
  <si>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</si>
  <si>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</si>
  <si>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</si>
  <si>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</si>
  <si>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</si>
  <si>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</si>
  <si>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</si>
  <si>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</si>
  <si>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</si>
  <si>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</si>
  <si>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</si>
  <si>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</si>
  <si>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</si>
  <si>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</si>
  <si>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</si>
  <si>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</si>
  <si>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</si>
  <si>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</si>
  <si>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</si>
  <si>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</si>
  <si>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</si>
  <si>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</si>
  <si>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</si>
  <si>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</si>
  <si>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</si>
  <si>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</si>
  <si>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</si>
  <si>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</si>
  <si>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</si>
  <si>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</si>
  <si>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</si>
  <si>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</si>
  <si>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</si>
  <si>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</si>
  <si>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</si>
  <si>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</si>
  <si>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</si>
  <si>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</si>
  <si>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</si>
  <si>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</si>
  <si>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</si>
  <si>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</si>
  <si>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</si>
  <si>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</si>
  <si>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</si>
  <si>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</si>
  <si>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</si>
  <si>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</si>
  <si>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</si>
  <si>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</si>
  <si>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</si>
  <si>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</si>
  <si>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</si>
  <si>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</si>
  <si>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</si>
  <si>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</si>
  <si>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</si>
  <si>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</si>
  <si>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</si>
  <si>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</si>
  <si>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</si>
  <si>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</si>
  <si>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</si>
  <si>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</si>
  <si>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</si>
  <si>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</si>
  <si>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</si>
  <si>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</si>
  <si>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</si>
  <si>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</si>
  <si>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</si>
  <si>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</si>
  <si>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</si>
  <si>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</si>
  <si>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</si>
  <si>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</si>
  <si>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</si>
  <si>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</si>
  <si>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</si>
  <si>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</si>
  <si>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</si>
  <si>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</si>
  <si>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</si>
  <si>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</si>
  <si>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</si>
  <si>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</si>
  <si>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</si>
  <si>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</si>
  <si>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</si>
  <si>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</si>
  <si>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</si>
  <si>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</si>
  <si>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</si>
  <si>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</si>
  <si>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</si>
  <si>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</si>
  <si>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</si>
  <si>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</si>
  <si>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</si>
  <si>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</si>
  <si>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</si>
  <si>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</si>
  <si>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</si>
  <si>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</si>
  <si>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</si>
  <si>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</si>
  <si>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</si>
  <si>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</si>
  <si>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</si>
  <si>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</si>
  <si>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</si>
  <si>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</si>
  <si>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</si>
  <si>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</si>
  <si>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</si>
  <si>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</si>
  <si>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</si>
  <si>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</si>
  <si>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</si>
  <si>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</si>
  <si>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</si>
  <si>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</si>
  <si>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</si>
  <si>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</si>
  <si>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</si>
  <si>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</si>
  <si>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</si>
  <si>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</si>
  <si>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</si>
  <si>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</si>
  <si>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</si>
  <si>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</si>
  <si>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</si>
  <si>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</si>
  <si>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</si>
  <si>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</si>
  <si>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</si>
  <si>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</si>
  <si>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</si>
  <si>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</si>
  <si>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</si>
  <si>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</si>
  <si>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</si>
  <si>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</si>
  <si>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</si>
  <si>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</si>
  <si>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</si>
  <si>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</si>
  <si>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</si>
  <si>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</si>
  <si>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</si>
  <si>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</si>
  <si>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</si>
  <si>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</si>
  <si>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</si>
  <si>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</si>
  <si>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</si>
  <si>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</si>
  <si>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</si>
  <si>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</si>
  <si>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</si>
  <si>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</si>
  <si>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</si>
  <si>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</si>
  <si>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</si>
  <si>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</si>
  <si>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</si>
  <si>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</si>
  <si>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</si>
  <si>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</si>
  <si>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</si>
  <si>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</si>
  <si>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</si>
  <si>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</si>
  <si>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</si>
  <si>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</si>
  <si>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</si>
  <si>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</si>
  <si>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</si>
  <si>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</si>
  <si>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</si>
  <si>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</si>
  <si>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</si>
  <si>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</si>
  <si>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</si>
  <si>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</si>
  <si>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</si>
  <si>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</si>
  <si>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</si>
  <si>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</si>
  <si>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</si>
  <si>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</si>
  <si>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</si>
  <si>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</si>
  <si>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</si>
  <si>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</si>
  <si>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</si>
  <si>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</si>
  <si>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</si>
  <si>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</si>
  <si>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</si>
  <si>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</si>
  <si>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</si>
  <si>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</si>
  <si>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</si>
  <si>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</si>
  <si>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</si>
  <si>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</si>
  <si>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</si>
  <si>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</si>
  <si>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</si>
  <si>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</si>
  <si>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</si>
  <si>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</si>
  <si>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</si>
  <si>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</si>
  <si>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</si>
  <si>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</si>
  <si>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</si>
  <si>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</si>
  <si>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</si>
  <si>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</si>
  <si>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</si>
  <si>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</si>
  <si>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</si>
  <si>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</si>
  <si>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</si>
  <si>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</si>
  <si>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</si>
  <si>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</si>
  <si>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</si>
  <si>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</si>
  <si>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</si>
  <si>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</si>
  <si>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</si>
  <si>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</si>
  <si>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</si>
  <si>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</si>
  <si>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</si>
  <si>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</si>
  <si>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</si>
  <si>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</si>
  <si>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</si>
  <si>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</si>
  <si>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</si>
  <si>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</si>
  <si>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</si>
  <si>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</si>
  <si>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</si>
  <si>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</si>
  <si>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</si>
  <si>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</si>
  <si>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</si>
  <si>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</si>
  <si>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</si>
  <si>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</si>
  <si>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</si>
  <si>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</si>
  <si>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</si>
  <si>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</si>
  <si>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</si>
  <si>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</si>
  <si>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</si>
  <si>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</si>
  <si>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</si>
  <si>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</si>
  <si>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</si>
  <si>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</si>
  <si>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</si>
  <si>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</si>
  <si>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</si>
  <si>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</si>
  <si>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</si>
  <si>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</si>
  <si>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</si>
  <si>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</si>
  <si>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</si>
  <si>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</si>
  <si>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</si>
  <si>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</si>
  <si>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</si>
  <si>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</si>
  <si>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</si>
  <si>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</si>
  <si>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</si>
  <si>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</si>
  <si>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</si>
  <si>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</si>
  <si>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</si>
  <si>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</si>
  <si>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</si>
  <si>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</si>
  <si>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</si>
  <si>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</si>
  <si>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</si>
  <si>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</si>
  <si>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</si>
  <si>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</si>
  <si>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</si>
  <si>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</si>
  <si>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</si>
  <si>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</si>
  <si>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</si>
  <si>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</si>
  <si>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</si>
  <si>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</si>
  <si>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</si>
  <si>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</si>
  <si>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</si>
  <si>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</si>
  <si>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</si>
  <si>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</si>
  <si>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</si>
  <si>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</si>
  <si>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</si>
  <si>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</si>
  <si>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</si>
  <si>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</si>
  <si>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</si>
  <si>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</si>
  <si>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</si>
  <si>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</si>
  <si>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</si>
  <si>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</si>
  <si>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</si>
  <si>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</si>
  <si>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</si>
  <si>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</si>
  <si>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</si>
  <si>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</si>
  <si>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</si>
  <si>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</si>
  <si>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</si>
  <si>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</si>
  <si>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</si>
  <si>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</si>
  <si>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</si>
  <si>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</si>
  <si>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</si>
  <si>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</si>
  <si>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</si>
  <si>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</si>
  <si>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</si>
  <si>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</si>
  <si>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</si>
  <si>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</si>
  <si>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</si>
  <si>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</si>
  <si>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</si>
  <si>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</si>
  <si>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</si>
  <si>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</si>
  <si>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</si>
  <si>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</si>
  <si>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</si>
  <si>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</si>
  <si>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</si>
  <si>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</si>
  <si>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</si>
  <si>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</si>
  <si>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</si>
  <si>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</si>
  <si>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</si>
  <si>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</si>
  <si>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</si>
  <si>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</si>
  <si>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</si>
  <si>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</si>
  <si>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</si>
  <si>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</si>
  <si>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</si>
  <si>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</si>
  <si>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</si>
  <si>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</si>
  <si>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</si>
  <si>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</si>
  <si>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</si>
  <si>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</si>
  <si>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</si>
  <si>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</si>
  <si>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</si>
  <si>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</si>
  <si>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</si>
  <si>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</si>
  <si>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</si>
  <si>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</si>
  <si>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</si>
  <si>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</si>
  <si>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</si>
  <si>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</si>
  <si>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</si>
  <si>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</si>
  <si>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</si>
  <si>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</si>
  <si>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</si>
  <si>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</si>
  <si>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</si>
  <si>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</si>
  <si>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</si>
  <si>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</si>
  <si>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</si>
  <si>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</si>
  <si>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</si>
  <si>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</si>
  <si>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</si>
  <si>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</si>
  <si>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</si>
  <si>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</si>
  <si>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</si>
  <si>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</si>
  <si>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</si>
  <si>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</si>
  <si>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</si>
  <si>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</si>
  <si>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</si>
  <si>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</si>
  <si>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</si>
  <si>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</si>
  <si>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</si>
  <si>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</si>
  <si>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</si>
  <si>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</si>
  <si>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</si>
  <si>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</si>
  <si>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</si>
  <si>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</si>
  <si>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</si>
  <si>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</si>
  <si>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</si>
  <si>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</si>
  <si>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</si>
  <si>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</si>
  <si>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</si>
  <si>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</si>
  <si>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</si>
  <si>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</si>
  <si>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</si>
  <si>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</si>
  <si>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</si>
  <si>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</si>
  <si>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</si>
  <si>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</si>
  <si>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</si>
  <si>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</si>
  <si>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</si>
  <si>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</si>
  <si>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</si>
  <si>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</si>
  <si>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</si>
  <si>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</si>
  <si>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</si>
  <si>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</si>
  <si>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</si>
  <si>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</si>
  <si>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</si>
  <si>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</si>
  <si>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</si>
  <si>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</si>
  <si>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</si>
  <si>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</si>
  <si>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</si>
  <si>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</si>
  <si>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</si>
  <si>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</si>
  <si>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</si>
  <si>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</si>
  <si>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</si>
  <si>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</si>
  <si>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</si>
  <si>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</si>
  <si>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</si>
  <si>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</si>
  <si>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</si>
  <si>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</si>
  <si>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</si>
  <si>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</si>
  <si>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</si>
  <si>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</si>
  <si>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</si>
  <si>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</si>
  <si>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</si>
  <si>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</si>
  <si>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</si>
  <si>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</si>
  <si>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</si>
  <si>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</si>
  <si>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</si>
  <si>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</si>
  <si>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</si>
  <si>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</si>
  <si>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</si>
  <si>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</si>
  <si>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</si>
  <si>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</si>
  <si>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</si>
  <si>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</si>
  <si>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</si>
  <si>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</si>
  <si>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</si>
  <si>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</si>
  <si>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</si>
  <si>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</si>
  <si>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</si>
  <si>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</si>
  <si>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</si>
  <si>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</si>
  <si>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</si>
  <si>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</si>
  <si>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</si>
  <si>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</si>
  <si>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</si>
  <si>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</si>
  <si>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</si>
  <si>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</si>
  <si>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</si>
  <si>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</si>
  <si>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</si>
  <si>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</si>
  <si>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</si>
  <si>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</si>
  <si>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</si>
  <si>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</si>
  <si>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</si>
  <si>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</si>
  <si>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</si>
  <si>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</si>
  <si>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</si>
  <si>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</si>
  <si>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</si>
  <si>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</si>
  <si>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</si>
  <si>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</si>
  <si>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</si>
  <si>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</si>
  <si>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</si>
  <si>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</si>
  <si>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</si>
  <si>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</si>
  <si>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</si>
  <si>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</si>
  <si>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</si>
  <si>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</si>
  <si>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</si>
  <si>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</si>
  <si>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</si>
  <si>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</si>
  <si>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</si>
  <si>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</si>
  <si>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</si>
  <si>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</si>
  <si>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</si>
  <si>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</si>
  <si>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</si>
  <si>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</si>
  <si>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</si>
  <si>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</si>
  <si>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</si>
  <si>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</si>
  <si>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</si>
  <si>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</si>
  <si>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</si>
  <si>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</si>
  <si>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</si>
  <si>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</si>
  <si>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</si>
  <si>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</si>
  <si>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</si>
  <si>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</si>
  <si>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</si>
  <si>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</si>
  <si>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</si>
  <si>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</si>
  <si>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</si>
  <si>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</si>
  <si>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</si>
  <si>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</si>
  <si>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</si>
  <si>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</si>
  <si>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</si>
  <si>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</si>
  <si>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</si>
  <si>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</si>
  <si>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</si>
  <si>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</si>
  <si>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</si>
  <si>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</si>
  <si>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</si>
  <si>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</si>
  <si>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</si>
  <si>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</si>
  <si>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</si>
  <si>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</si>
  <si>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</si>
  <si>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</si>
  <si>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</si>
  <si>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</si>
  <si>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</si>
  <si>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</si>
  <si>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</si>
  <si>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</si>
  <si>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</si>
  <si>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</si>
  <si>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</si>
  <si>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</si>
  <si>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</si>
  <si>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</si>
  <si>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</si>
  <si>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</si>
  <si>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</si>
  <si>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</si>
  <si>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</si>
  <si>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</si>
  <si>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</si>
  <si>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</si>
  <si>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</si>
  <si>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</si>
  <si>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</si>
  <si>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</si>
  <si>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</si>
  <si>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</si>
  <si>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</si>
  <si>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</si>
  <si>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</si>
  <si>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</si>
  <si>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</si>
  <si>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</si>
  <si>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</si>
  <si>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</si>
  <si>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</si>
  <si>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</si>
  <si>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</si>
  <si>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</si>
  <si>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</si>
  <si>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</si>
  <si>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</si>
  <si>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</si>
  <si>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</si>
  <si>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</si>
  <si>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</si>
  <si>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</si>
  <si>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</si>
  <si>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</si>
  <si>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</si>
  <si>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</si>
  <si>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</si>
  <si>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</si>
  <si>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</si>
  <si>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</si>
  <si>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</si>
  <si>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</si>
  <si>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</si>
  <si>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</si>
  <si>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</si>
  <si>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</si>
  <si>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</si>
  <si>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</si>
  <si>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</si>
  <si>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</si>
  <si>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</si>
  <si>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</si>
  <si>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</si>
  <si>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</si>
  <si>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</si>
  <si>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</si>
  <si>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</si>
  <si>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</si>
  <si>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</si>
  <si>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</si>
  <si>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</si>
  <si>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</si>
  <si>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</si>
  <si>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</si>
  <si>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</si>
  <si>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</si>
  <si>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</si>
  <si>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</si>
  <si>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</si>
  <si>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</si>
  <si>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</si>
  <si>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</si>
  <si>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</si>
  <si>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</si>
  <si>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</si>
  <si>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</si>
  <si>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</si>
  <si>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</si>
  <si>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</si>
  <si>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</si>
  <si>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</si>
  <si>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</si>
  <si>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</si>
  <si>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</si>
  <si>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</si>
  <si>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</si>
  <si>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</si>
  <si>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</si>
  <si>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</si>
  <si>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</si>
  <si>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</si>
  <si>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</si>
  <si>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</si>
  <si>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</si>
  <si>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</si>
  <si>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</si>
  <si>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RF CIRCULATOR ISOLATOR INC.</t>
  </si>
  <si>
    <t>RFCRxxxx MODELS SERRIES</t>
  </si>
  <si>
    <t>RF CIRCULATOR</t>
  </si>
  <si>
    <t>RFSLxxxx MODELS SERRIES</t>
  </si>
  <si>
    <t xml:space="preserve">RF ISOLATOR </t>
  </si>
  <si>
    <t>EIN 46 0986640</t>
  </si>
  <si>
    <t>1430 TULLY RD., STE. 409, SAN JOSE, CA 95122, USA</t>
  </si>
  <si>
    <t>Vincent Nguyen</t>
  </si>
  <si>
    <t>Vincent.nguyen@rf-ci.com</t>
  </si>
  <si>
    <t>1 408 977 1526</t>
  </si>
  <si>
    <t>Peter Tran</t>
  </si>
  <si>
    <t>peter.tran@rf-ci.com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</si>
</sst>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7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33.75">
      <c r="A13" s="308"/>
      <c r="B13" s="2">
        <v>1</v>
      </c>
      <c r="C13" s="27" t="s">
        <v>1078</v>
      </c>
      <c r="D13" s="28" t="s">
        <v>866</v>
      </c>
      <c r="E13" s="163" t="s">
        <v>843</v>
      </c>
      <c r="F13" s="163"/>
      <c r="G13" s="25"/>
    </row>
    <row r="14" spans="1:7" ht="33.75">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45" customHeight="1">
      <c r="A29" s="308"/>
      <c r="B29" s="297"/>
      <c r="C29" s="294"/>
      <c r="D29" s="315"/>
      <c r="E29" s="306"/>
      <c r="F29" s="165" t="s">
        <v>58</v>
      </c>
      <c r="G29" s="25"/>
    </row>
    <row r="30" spans="1:7" ht="62.4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4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26.75">
      <c r="A36" s="308"/>
      <c r="B36" s="298"/>
      <c r="C36" s="295"/>
      <c r="D36" s="316"/>
      <c r="E36" s="307"/>
      <c r="F36" s="166" t="s">
        <v>66</v>
      </c>
      <c r="G36" s="25"/>
    </row>
    <row r="37" spans="1:7" ht="112.5">
      <c r="A37" s="308"/>
      <c r="B37" s="141">
        <v>3.01</v>
      </c>
      <c r="C37" s="142" t="s">
        <v>67</v>
      </c>
      <c r="D37" s="28" t="s">
        <v>2234</v>
      </c>
      <c r="E37" s="167" t="s">
        <v>1316</v>
      </c>
      <c r="F37" s="168" t="s">
        <v>1420</v>
      </c>
      <c r="G37" s="25"/>
    </row>
    <row r="38" spans="1:7" ht="101.25">
      <c r="A38" s="308"/>
      <c r="B38" s="141">
        <v>3.02</v>
      </c>
      <c r="C38" s="142" t="s">
        <v>1349</v>
      </c>
      <c r="D38" s="28" t="s">
        <v>2235</v>
      </c>
      <c r="E38" s="167" t="s">
        <v>1364</v>
      </c>
      <c r="F38" s="168" t="s">
        <v>1421</v>
      </c>
      <c r="G38" s="25"/>
    </row>
    <row r="39" spans="1:7" ht="101.25">
      <c r="A39" s="308"/>
      <c r="B39" s="150">
        <v>4</v>
      </c>
      <c r="C39" s="149" t="s">
        <v>1517</v>
      </c>
      <c r="D39" s="28" t="s">
        <v>2236</v>
      </c>
      <c r="E39" s="27" t="s">
        <v>2182</v>
      </c>
      <c r="F39" s="27" t="s">
        <v>1518</v>
      </c>
      <c r="G39" s="25"/>
    </row>
    <row r="40" spans="1:7" ht="56.25">
      <c r="A40" s="308"/>
      <c r="B40" s="141">
        <v>4.01</v>
      </c>
      <c r="C40" s="149" t="s">
        <v>1517</v>
      </c>
      <c r="D40" s="28" t="s">
        <v>2238</v>
      </c>
      <c r="E40" s="27" t="s">
        <v>2194</v>
      </c>
      <c r="F40" s="27" t="s">
        <v>2198</v>
      </c>
      <c r="G40" s="25"/>
    </row>
    <row r="41" spans="1:7" ht="56.25">
      <c r="A41" s="308"/>
      <c r="B41" s="141" t="s">
        <v>2225</v>
      </c>
      <c r="C41" s="149" t="s">
        <v>1517</v>
      </c>
      <c r="D41" s="28" t="s">
        <v>2237</v>
      </c>
      <c r="E41" s="27" t="s">
        <v>2228</v>
      </c>
      <c r="F41" s="27" t="s">
        <v>2226</v>
      </c>
      <c r="G41" s="25"/>
    </row>
    <row r="42" spans="1:7" ht="56.25">
      <c r="A42" s="308"/>
      <c r="B42" s="141" t="s">
        <v>2259</v>
      </c>
      <c r="C42" s="149" t="s">
        <v>1517</v>
      </c>
      <c r="D42" s="28" t="s">
        <v>2264</v>
      </c>
      <c r="E42" s="27" t="s">
        <v>2227</v>
      </c>
      <c r="F42" s="27" t="s">
        <v>2260</v>
      </c>
      <c r="G42" s="25"/>
    </row>
    <row r="43" spans="1:7" ht="123.75">
      <c r="A43" s="308"/>
      <c r="B43" s="160">
        <v>4.0999999999999996</v>
      </c>
      <c r="C43" s="149" t="s">
        <v>2263</v>
      </c>
      <c r="D43" s="161">
        <v>42867</v>
      </c>
      <c r="E43" s="169" t="s">
        <v>2266</v>
      </c>
      <c r="F43" s="27" t="s">
        <v>2265</v>
      </c>
      <c r="G43" s="25"/>
    </row>
    <row r="44" spans="1:7" ht="78.75">
      <c r="A44" s="308"/>
      <c r="B44" s="160">
        <v>4.2</v>
      </c>
      <c r="C44" s="149" t="s">
        <v>2263</v>
      </c>
      <c r="D44" s="161">
        <v>42704</v>
      </c>
      <c r="E44" s="169" t="s">
        <v>2462</v>
      </c>
      <c r="F44" s="27" t="s">
        <v>2437</v>
      </c>
      <c r="G44" s="25"/>
    </row>
    <row r="45" spans="1:7" ht="157.5">
      <c r="A45" s="308"/>
      <c r="B45" s="202">
        <v>5</v>
      </c>
      <c r="C45" s="149" t="s">
        <v>2263</v>
      </c>
      <c r="D45" s="161">
        <v>42867</v>
      </c>
      <c r="E45" s="169" t="s">
        <v>12683</v>
      </c>
      <c r="F45" s="27" t="s">
        <v>12405</v>
      </c>
      <c r="G45" s="25"/>
    </row>
    <row r="46" spans="1:7" ht="45">
      <c r="A46" s="308"/>
      <c r="B46" s="160">
        <v>5.01</v>
      </c>
      <c r="C46" s="149" t="s">
        <v>2263</v>
      </c>
      <c r="D46" s="161">
        <v>42907</v>
      </c>
      <c r="E46" s="169" t="s">
        <v>15484</v>
      </c>
      <c r="F46" s="27" t="s">
        <v>12405</v>
      </c>
      <c r="G46" s="25"/>
    </row>
    <row r="47" spans="1:7" ht="67.5">
      <c r="A47" s="308"/>
      <c r="B47" s="160">
        <v>5.0999999999999996</v>
      </c>
      <c r="C47" s="149" t="s">
        <v>2263</v>
      </c>
      <c r="D47" s="161">
        <v>43070</v>
      </c>
      <c r="E47" s="169" t="s">
        <v>12893</v>
      </c>
      <c r="F47" s="27" t="s">
        <v>12894</v>
      </c>
      <c r="G47" s="25"/>
    </row>
    <row r="48" spans="1:7" ht="56.25">
      <c r="A48" s="308"/>
      <c r="B48" s="160">
        <v>5.1100000000000003</v>
      </c>
      <c r="C48" s="149" t="s">
        <v>13129</v>
      </c>
      <c r="D48" s="161">
        <v>43217</v>
      </c>
      <c r="E48" s="169" t="s">
        <v>13255</v>
      </c>
      <c r="F48" s="27" t="s">
        <v>13163</v>
      </c>
      <c r="G48" s="25"/>
    </row>
    <row r="49" spans="1:7" ht="56.25">
      <c r="A49" s="308"/>
      <c r="B49" s="160">
        <v>5.12</v>
      </c>
      <c r="C49" s="149" t="s">
        <v>13129</v>
      </c>
      <c r="D49" s="161">
        <v>43581</v>
      </c>
      <c r="E49" s="169" t="s">
        <v>13255</v>
      </c>
      <c r="F49" s="27" t="s">
        <v>13807</v>
      </c>
      <c r="G49" s="25"/>
    </row>
    <row r="50" spans="1:7" ht="78.75">
      <c r="A50" s="308"/>
      <c r="B50" s="202">
        <v>6</v>
      </c>
      <c r="C50" s="149" t="s">
        <v>13129</v>
      </c>
      <c r="D50" s="161">
        <v>43964</v>
      </c>
      <c r="E50" s="169" t="s">
        <v>14020</v>
      </c>
      <c r="F50" s="27" t="s">
        <v>13810</v>
      </c>
      <c r="G50" s="25"/>
    </row>
    <row r="51" spans="1:7" ht="45">
      <c r="A51" s="308"/>
      <c r="B51" s="160">
        <v>6.01</v>
      </c>
      <c r="C51" s="149" t="s">
        <v>13129</v>
      </c>
      <c r="D51" s="161">
        <v>43970</v>
      </c>
      <c r="E51" s="169" t="s">
        <v>15485</v>
      </c>
      <c r="F51" s="169" t="s">
        <v>13810</v>
      </c>
      <c r="G51" s="25"/>
    </row>
    <row r="52" spans="1:7" ht="45">
      <c r="A52" s="308"/>
      <c r="B52" s="160">
        <v>6.1</v>
      </c>
      <c r="C52" s="149" t="s">
        <v>13129</v>
      </c>
      <c r="D52" s="161">
        <v>44314</v>
      </c>
      <c r="E52" s="169" t="s">
        <v>15477</v>
      </c>
      <c r="F52" s="169" t="s">
        <v>15015</v>
      </c>
      <c r="G52" s="25"/>
    </row>
    <row r="53" spans="1:7" ht="45">
      <c r="A53" s="308"/>
      <c r="B53" s="160">
        <v>6.2</v>
      </c>
      <c r="C53" s="149" t="s">
        <v>13129</v>
      </c>
      <c r="D53" s="161">
        <v>44678</v>
      </c>
      <c r="E53" s="169" t="s">
        <v>15477</v>
      </c>
      <c r="F53" s="169" t="s">
        <v>15476</v>
      </c>
      <c r="G53" s="25"/>
    </row>
    <row r="54" spans="1:7" ht="45">
      <c r="A54" s="308"/>
      <c r="B54" s="160">
        <v>6.21</v>
      </c>
      <c r="C54" s="149" t="s">
        <v>13129</v>
      </c>
      <c r="D54" s="161">
        <v>44687</v>
      </c>
      <c r="E54" s="169" t="s">
        <v>15486</v>
      </c>
      <c r="F54" s="169" t="s">
        <v>15476</v>
      </c>
      <c r="G54" s="25"/>
    </row>
    <row r="55" spans="1:7" ht="45">
      <c r="A55" s="308"/>
      <c r="B55" s="160">
        <v>6.22</v>
      </c>
      <c r="C55" s="149" t="s">
        <v>13129</v>
      </c>
      <c r="D55" s="275">
        <v>44692</v>
      </c>
      <c r="E55" s="169" t="s">
        <v>15485</v>
      </c>
      <c r="F55" s="169" t="s">
        <v>15476</v>
      </c>
      <c r="G55" s="25"/>
    </row>
    <row r="56" spans="1:7" ht="56.25">
      <c r="A56" s="308"/>
      <c r="B56" s="202">
        <v>6.3</v>
      </c>
      <c r="C56" s="149" t="s">
        <v>13129</v>
      </c>
      <c r="D56" s="275">
        <v>45051</v>
      </c>
      <c r="E56" s="169" t="s">
        <v>15753</v>
      </c>
      <c r="F56" s="169" t="s">
        <v>15534</v>
      </c>
      <c r="G56" s="25"/>
    </row>
    <row r="57" spans="1:7" ht="45">
      <c r="A57" s="308"/>
      <c r="B57" s="160">
        <v>6.31</v>
      </c>
      <c r="C57" s="149" t="s">
        <v>13129</v>
      </c>
      <c r="D57" s="275">
        <v>45072</v>
      </c>
      <c r="E57" s="169" t="s">
        <v>15755</v>
      </c>
      <c r="F57" s="169" t="s">
        <v>15534</v>
      </c>
      <c r="G57" s="25"/>
    </row>
    <row r="58" spans="1:7" ht="44.45" customHeight="1">
      <c r="A58" s="308"/>
      <c r="B58" s="202">
        <v>6.4</v>
      </c>
      <c r="C58" s="149" t="s">
        <v>13129</v>
      </c>
      <c r="D58" s="275">
        <v>45408</v>
      </c>
      <c r="E58" s="169" t="s">
        <v>15757</v>
      </c>
      <c r="F58" s="169" t="s">
        <v>15756</v>
      </c>
      <c r="G58" s="25"/>
    </row>
    <row r="59" spans="1:7" ht="13.5" thickBot="1">
      <c r="A59" s="309"/>
      <c r="B59" s="310" t="str">
        <f ca="1">OFFSET(L!$C$1,MATCH("General"&amp;"Cpy",L!$A:$A,0)-1,SL,,)</f>
        <v>© 2024 Responsible Minerals Initiative. All rights reserved.</v>
      </c>
      <c r="C59" s="310"/>
      <c r="D59" s="310"/>
      <c r="E59" s="310"/>
      <c r="F59" s="31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D6EE3C1-4FF9-4BB4-A265-DDDBB858B46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623E27D-22A8-4DC9-8F74-73689F68BF0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54"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491</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Go to Product List tab to enter products this declaration applies to</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Click here to enter the products this declaration applies to</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15860</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15861</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15862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15863</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15865</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15866</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45628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485</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1231</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1231</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485</v>
      </c>
      <c r="E77" s="327"/>
      <c r="F77" s="57"/>
      <c r="G77" s="354"/>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485</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2463</v>
      </c>
      <c r="D100" s="282" t="str">
        <f>IF(AND(OR($D$27="Yes",$D$27=""),OR($D$33="Yes",$D$33="")),"No","")</f>
        <v/>
      </c>
      <c r="E100" s="282" t="str">
        <f>IF(AND(OR($D$26="Yes",$D$26=""),OR($D$32="Yes",$D$32="")),"50% or less","")</f>
        <v/>
      </c>
      <c r="G100" s="282" t="str">
        <f>IF(OR($D$28="Yes",$D$28=""),"Yes","")</f>
        <v/>
      </c>
    </row>
    <row r="101" spans="2:7" ht="15.75" hidden="1">
      <c r="B101" s="236" t="s">
        <v>2464</v>
      </c>
      <c r="D101" s="282" t="str">
        <f>IF(AND(OR($D$27="Yes",$D$27=""),OR($D$33="Yes",$D$33="")),"Unknown","")</f>
        <v/>
      </c>
      <c r="E101" s="282" t="str">
        <f>IF(AND(OR($D$26="Yes",$D$26=""),OR($D$32="Yes",$D$32="")),"None","")</f>
        <v/>
      </c>
      <c r="G101" s="282" t="str">
        <f>IF(OR($D$28="Yes",$D$28=""),"No","")</f>
        <v/>
      </c>
    </row>
    <row r="102" spans="2:7" ht="15.75" hidden="1">
      <c r="B102" s="236" t="s">
        <v>2465</v>
      </c>
      <c r="D102" s="282" t="str">
        <f>IF(AND(OR($D$28="Yes",$D$28=""),OR($D$34="Yes",$D$34="")),"Yes","")</f>
        <v/>
      </c>
      <c r="E102" s="282" t="str">
        <f>IF(AND(OR($D$27="Yes",$D$27=""),OR($D$33="Yes",$D$33="")),"100%","")</f>
        <v/>
      </c>
      <c r="G102" s="282" t="str">
        <f>IF(OR($D$29="Yes",$D$29=""),"Yes","")</f>
        <v/>
      </c>
    </row>
    <row r="103" spans="2:7" ht="15.75" hidden="1">
      <c r="B103" s="236" t="s">
        <v>2466</v>
      </c>
      <c r="D103" s="282" t="str">
        <f>IF(AND(OR($D$28="Yes",$D$28=""),OR($D$34="Yes",$D$34="")),"No","")</f>
        <v/>
      </c>
      <c r="E103" s="282" t="str">
        <f>IF(AND(OR($D$27="Yes",$D$27=""),OR($D$33="Yes",$D$33="")),"Greater than 90%","")</f>
        <v/>
      </c>
      <c r="G103" s="282" t="str">
        <f>IF(OR($D$29="Yes",$D$29=""),"No","")</f>
        <v/>
      </c>
    </row>
    <row r="104" spans="2:7" ht="15.75" hidden="1">
      <c r="B104" s="236" t="s">
        <v>487</v>
      </c>
      <c r="D104" s="282" t="str">
        <f>IF(AND(OR($D$28="Yes",$D$28=""),OR($D$34="Yes",$D$34="")),"Unknown","")</f>
        <v/>
      </c>
      <c r="E104" s="282" t="str">
        <f>IF(AND(OR($D$27="Yes",$D$27=""),OR($D$33="Yes",$D$33="")),"Greater than 75%","")</f>
        <v/>
      </c>
    </row>
    <row r="105" spans="2:7" ht="15.75" hidden="1">
      <c r="B105" s="236" t="s">
        <v>14954</v>
      </c>
      <c r="D105" s="282" t="str">
        <f>IF(AND(OR($D$29="Yes",$D$29=""),OR($D$35="Yes",$D$35="")),"Yes","")</f>
        <v/>
      </c>
      <c r="E105" s="282" t="str">
        <f>IF(AND(OR($D$27="Yes",$D$27=""),OR($D$33="Yes",$D$33="")),"Greater than 50%","")</f>
        <v/>
      </c>
    </row>
    <row r="106" spans="2:7" ht="15.75" hidden="1">
      <c r="B106" s="236" t="s">
        <v>12372</v>
      </c>
      <c r="D106" s="282" t="str">
        <f>IF(AND(OR($D$29="Yes",$D$29=""),OR($D$35="Yes",$D$35="")),"No","")</f>
        <v/>
      </c>
      <c r="E106" s="282" t="str">
        <f>IF(AND(OR($D$27="Yes",$D$27=""),OR($D$33="Yes",$D$33="")),"50% or less","")</f>
        <v/>
      </c>
    </row>
    <row r="107" spans="2:7" ht="15.75" hidden="1">
      <c r="B107" s="236" t="s">
        <v>485</v>
      </c>
      <c r="D107" s="282" t="str">
        <f>IF(AND(OR($D$29="Yes",$D$29=""),OR($D$35="Yes",$D$35="")),"Unknown","")</f>
        <v/>
      </c>
      <c r="E107" s="282" t="str">
        <f>IF(AND(OR($D$27="Yes",$D$27=""),OR($D$33="Yes",$D$33="")),"None","")</f>
        <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A2FEB6B-3A2C-4EDA-B9DE-2FEE59DACBC8}"/>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26"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RF CIRCULATOR ISOLATOR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Vincent Nguyen</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Vincent.nguyen@rf-ci.com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1 408 977 1526</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Peter Tran</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peter.tran@rf-ci.com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45628</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1295</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No</v>
      </c>
      <c r="C55" s="89" t="str">
        <f t="shared" ca="1" si="10"/>
        <v>Complete</v>
      </c>
      <c r="D55" s="95" t="str">
        <f>IF(H55=1,"Click here to answer question (B)","")</f>
        <v/>
      </c>
      <c r="E55" s="20" t="s">
        <v>1295</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1295</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1295</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1295</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1295</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1295</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1295</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9" sqref="B9"/>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t="s">
        <v>15856</v>
      </c>
      <c r="C6" s="98" t="s">
        <v>15857</v>
      </c>
      <c r="D6" s="98"/>
      <c r="E6" s="276"/>
    </row>
    <row r="7" spans="1:6" ht="15.75">
      <c r="A7" s="129"/>
      <c r="B7" s="274"/>
      <c r="C7" s="98"/>
      <c r="D7" s="98"/>
      <c r="E7" s="276"/>
    </row>
    <row r="8" spans="1:6" ht="15.75">
      <c r="A8" s="129"/>
      <c r="B8" s="274" t="s">
        <v>15858</v>
      </c>
      <c r="C8" s="98" t="s">
        <v>15859</v>
      </c>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21" ma:contentTypeDescription="Create a new document." ma:contentTypeScope="" ma:versionID="fcfac994efe18fc042a7c02cc5ebf0d3">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3ad213eee2addcb7972c860484dfa9f0"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Location" ma:index="25" nillable="true" ma:displayName="Location" ma:description="" ma:indexed="true" ma:internalName="MediaServiceLocation" ma:readOnly="true">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2EE503AB-B27A-4703-ABBD-FF70BA8AE97A}"/>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Peter Tran</cp:lastModifiedBy>
  <cp:lastPrinted>2015-04-21T20:47:43Z</cp:lastPrinted>
  <dcterms:created xsi:type="dcterms:W3CDTF">2010-06-21T21:00:23Z</dcterms:created>
  <dcterms:modified xsi:type="dcterms:W3CDTF">2024-12-02T22:19:21Z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